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rporacionbi-my.sharepoint.com/personal/77766_bi_com_gt/Documents/Documentos/"/>
    </mc:Choice>
  </mc:AlternateContent>
  <xr:revisionPtr revIDLastSave="0" documentId="8_{251E5E1D-B056-4E16-B3BA-FF22B6FFCC4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ortada" sheetId="1" r:id="rId1"/>
    <sheet name="Tus datos" sheetId="2" r:id="rId2"/>
    <sheet name="Tu diagnóstico" sheetId="3" r:id="rId3"/>
    <sheet name="Glosari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2" l="1"/>
  <c r="C50" i="3" l="1"/>
  <c r="C48" i="3"/>
  <c r="C47" i="3"/>
  <c r="C49" i="3" s="1"/>
  <c r="C38" i="3"/>
  <c r="C37" i="3"/>
  <c r="C36" i="3"/>
  <c r="C35" i="3"/>
  <c r="C43" i="3" s="1"/>
  <c r="C34" i="3"/>
  <c r="C33" i="3"/>
  <c r="C24" i="3"/>
  <c r="C22" i="3"/>
  <c r="C21" i="3"/>
  <c r="B16" i="3"/>
  <c r="E14" i="3"/>
  <c r="C14" i="3"/>
  <c r="C13" i="3"/>
  <c r="C12" i="3"/>
  <c r="E11" i="3"/>
  <c r="C11" i="3"/>
  <c r="E10" i="3"/>
  <c r="C10" i="3"/>
  <c r="E9" i="3"/>
  <c r="C9" i="3"/>
  <c r="E8" i="3"/>
  <c r="C8" i="3"/>
  <c r="C12" i="2"/>
  <c r="C11" i="2"/>
  <c r="E13" i="3" s="1"/>
  <c r="C51" i="3" l="1"/>
  <c r="B53" i="3" s="1"/>
  <c r="B40" i="3"/>
  <c r="C23" i="3"/>
  <c r="C25" i="3" s="1"/>
  <c r="B28" i="3" s="1"/>
  <c r="E12" i="3"/>
  <c r="B27" i="3" l="1"/>
</calcChain>
</file>

<file path=xl/sharedStrings.xml><?xml version="1.0" encoding="utf-8"?>
<sst xmlns="http://schemas.openxmlformats.org/spreadsheetml/2006/main" count="97" uniqueCount="91">
  <si>
    <t>¿Crecer te hace más rico, o solo más grande?</t>
  </si>
  <si>
    <t>Calculadora de creación de valor — Módulo 3</t>
  </si>
  <si>
    <t>Cómo usar esta calculadora</t>
  </si>
  <si>
    <t>Ten a la mano</t>
  </si>
  <si>
    <t>Llena solo las celdas azules. Todo lo demás se calcula solo en la hoja «Tu diagnóstico».</t>
  </si>
  <si>
    <t>Los números de abajo son un EJEMPLO. Escribe encima los de tu empresa.</t>
  </si>
  <si>
    <t>1 · Balance general</t>
  </si>
  <si>
    <t>Activo corriente</t>
  </si>
  <si>
    <t>Efectivo, cuentas por cobrar, inventario: lo que se vuelve dinero en menos de un año.</t>
  </si>
  <si>
    <t>Activo fijo (no corriente)</t>
  </si>
  <si>
    <t>Maquinaria, equipo, edificios, terrenos: lo que usas por varios años.</t>
  </si>
  <si>
    <t>Pasivo corriente</t>
  </si>
  <si>
    <t>Deudas y cuentas por pagar a menos de un año (proveedores, impuestos, etc.).</t>
  </si>
  <si>
    <t>Deuda financiera de largo plazo</t>
  </si>
  <si>
    <t>Préstamos bancarios y financiamiento a más de un año.</t>
  </si>
  <si>
    <t>Patrimonio (capital del dueño)</t>
  </si>
  <si>
    <t>Lo que es tuyo: capital aportado más utilidades retenidas.</t>
  </si>
  <si>
    <t>Activo total  (se calcula)</t>
  </si>
  <si>
    <t>Activo corriente + Activo fijo.</t>
  </si>
  <si>
    <t>Pasivo + Patrimonio  (se calcula)</t>
  </si>
  <si>
    <t>Debe ser igual al activo total.</t>
  </si>
  <si>
    <t>2 · Estado de resultados</t>
  </si>
  <si>
    <t>Ventas (ingresos del año)</t>
  </si>
  <si>
    <t>Total facturado en el año.</t>
  </si>
  <si>
    <t>Utilidad operativa — EBIT</t>
  </si>
  <si>
    <t>Utilidad antes de intereses e impuestos: lo que deja la operación pura.</t>
  </si>
  <si>
    <t>Utilidad neta</t>
  </si>
  <si>
    <t>La utilidad final del año, después de intereses e impuestos.</t>
  </si>
  <si>
    <t>3 · Financiamiento</t>
  </si>
  <si>
    <t>Tasa de interés promedio de tu deuda (anual)</t>
  </si>
  <si>
    <t>Escríbela como %, ej. 12%. Es lo que en promedio pagas al banco.</t>
  </si>
  <si>
    <t>Tasa de impuesto sobre la renta</t>
  </si>
  <si>
    <t>Escríbela como %, ej. 25%.</t>
  </si>
  <si>
    <t>Rendimiento que esperas sobre tu propio dinero</t>
  </si>
  <si>
    <t>El mínimo que quieres ganar sobre tu capital. Piensa en qué otra cosa harías con ese dinero.</t>
  </si>
  <si>
    <t>4 · Capacidad de pago  (para evaluar una expansión)</t>
  </si>
  <si>
    <t>Flujo operativo anual disponible para pagar deuda</t>
  </si>
  <si>
    <t>El efectivo que deja la operación al año para servir deuda (puedes usar tu EBITDA si te es más fácil).</t>
  </si>
  <si>
    <t>Servicio de deuda actual (al año)</t>
  </si>
  <si>
    <t>Lo que ya pagas al año por tus préstamos: capital + intereses.</t>
  </si>
  <si>
    <t>Nueva deuda contemplada para la expansión</t>
  </si>
  <si>
    <t>Monto del nuevo préstamo que estás evaluando.</t>
  </si>
  <si>
    <t>Plazo de la nueva deuda (años)</t>
  </si>
  <si>
    <t>A cuántos años pagarías el nuevo préstamo.</t>
  </si>
  <si>
    <t>Tasa de la nueva deuda (anual)</t>
  </si>
  <si>
    <t>Escríbela como %, ej. 13%.</t>
  </si>
  <si>
    <t>Calculado automáticamente a partir de «Tus datos». No edites esta hoja.</t>
  </si>
  <si>
    <t>Análisis vertical: cada cuenta como % de tu activo total.</t>
  </si>
  <si>
    <t>Cuenta</t>
  </si>
  <si>
    <t>Monto</t>
  </si>
  <si>
    <t>% del activo total</t>
  </si>
  <si>
    <t>Activo total</t>
  </si>
  <si>
    <t>Pasivo + Patrimonio</t>
  </si>
  <si>
    <t>Descomposición DuPont: tu ROE abierto en sus piezas.</t>
  </si>
  <si>
    <t>Margen neto</t>
  </si>
  <si>
    <t>Utilidad neta ÷ Ventas. Cuánto ganas por cada venta.</t>
  </si>
  <si>
    <t>Rotación de activos</t>
  </si>
  <si>
    <t>Ventas ÷ Activo total. Cuánto vendes por cada unidad de activo.</t>
  </si>
  <si>
    <t>ROA (retorno sobre activos)</t>
  </si>
  <si>
    <t>Margen × Rotación.</t>
  </si>
  <si>
    <t>Multiplicador de capital</t>
  </si>
  <si>
    <t>Activo total ÷ Patrimonio. Mide tu apalancamiento.</t>
  </si>
  <si>
    <t>ROE (retorno sobre tu capital)</t>
  </si>
  <si>
    <t>ROA × Multiplicador.</t>
  </si>
  <si>
    <t>ROIC vs. WACC: ¿tu negocio gana más de lo que cuesta el capital que usa?</t>
  </si>
  <si>
    <t>NOPAT (utilidad operativa después de impuestos)</t>
  </si>
  <si>
    <t>EBIT × (1 − tasa de impuesto).</t>
  </si>
  <si>
    <t>Capital invertido</t>
  </si>
  <si>
    <t>Deuda financiera + Patrimonio.</t>
  </si>
  <si>
    <t>ROIC (retorno sobre el capital invertido)</t>
  </si>
  <si>
    <t>NOPAT ÷ Capital invertido.</t>
  </si>
  <si>
    <t>Costo de la deuda (después de impuestos)</t>
  </si>
  <si>
    <t>Tasa de interés × (1 − impuesto).</t>
  </si>
  <si>
    <t>Costo de tu patrimonio</t>
  </si>
  <si>
    <t>Lo que tú esperas ganar sobre tu dinero (input directo).</t>
  </si>
  <si>
    <t>WACC (costo promedio de tu capital)</t>
  </si>
  <si>
    <t>Mezcla ponderada del costo de deuda y de patrimonio.</t>
  </si>
  <si>
    <t>Brecha de valor  (ROIC − WACC)</t>
  </si>
  <si>
    <t>Si es positiva, cada quetzal que inviertas crea valor. Si es negativa, lo destruye.</t>
  </si>
  <si>
    <t>¿Aguanta tu negocio la nueva deuda de la expansión?</t>
  </si>
  <si>
    <t>Cuota anual de la nueva deuda</t>
  </si>
  <si>
    <t>Capital + intereses al año del nuevo préstamo.</t>
  </si>
  <si>
    <t>Lo que ya pagas hoy al año.</t>
  </si>
  <si>
    <t>Servicio de deuda total (con la nueva)</t>
  </si>
  <si>
    <t>Cuota nueva + servicio actual.</t>
  </si>
  <si>
    <t>Flujo operativo disponible</t>
  </si>
  <si>
    <t>El efectivo anual con el que cuentas para pagar.</t>
  </si>
  <si>
    <t>Cobertura  (flujo ÷ servicio total)</t>
  </si>
  <si>
    <t>Cuántas veces cubre tu flujo la deuda total.</t>
  </si>
  <si>
    <t>Umbrales referenciales: verde ≥ 1.5x  ·  amarillo 1.2x–1.5x  ·  rojo &lt; 1.2x. Ajústalos con tu ejecutivo del banco.</t>
  </si>
  <si>
    <t>En lenguaje de empresario, sin fórmulas académicas.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</si>
</sst>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\-"/>
    <numFmt numFmtId="165" formatCode="0.0%"/>
    <numFmt numFmtId="166" formatCode="0.00\x"/>
  </numFmts>
  <fonts count="29">
    <font>
      <sz val="11"/>
      <color theme="1"/>
      <name val="Calibri"/>
      <family val="2"/>
      <charset val="1"/>
    </font>
    <font>
      <b/>
      <sz val="12"/>
      <color rgb="FF1FB5C9"/>
      <name val="Poppins"/>
      <charset val="1"/>
    </font>
    <font>
      <b/>
      <sz val="18"/>
      <color rgb="FFFFFFFF"/>
      <name val="Poppins"/>
      <charset val="1"/>
    </font>
    <font>
      <sz val="11"/>
      <color theme="1"/>
      <name val="Trebuchet MS Bold Italic"/>
    </font>
    <font>
      <sz val="11"/>
      <color rgb="FF003865"/>
      <name val="Trebuchet MS Bold Italic"/>
    </font>
    <font>
      <b/>
      <sz val="24"/>
      <color rgb="FF003865"/>
      <name val="Trebuchet MS Bold Italic"/>
    </font>
    <font>
      <b/>
      <sz val="15"/>
      <color rgb="FF003865"/>
      <name val="Trebuchet MS Bold Italic"/>
    </font>
    <font>
      <sz val="11"/>
      <color rgb="FF0A2C5C"/>
      <name val="Trebuchet MS Bold Italic"/>
    </font>
    <font>
      <b/>
      <sz val="11"/>
      <color rgb="FF0A2C5C"/>
      <name val="Trebuchet MS Bold Italic"/>
    </font>
    <font>
      <b/>
      <sz val="13"/>
      <color rgb="FF003865"/>
      <name val="Trebuchet MS Bold Italic"/>
    </font>
    <font>
      <sz val="10.5"/>
      <color rgb="FF5B6B82"/>
      <name val="Trebuchet MS Bold Italic"/>
    </font>
    <font>
      <b/>
      <sz val="10.5"/>
      <color rgb="FF0A2C5C"/>
      <name val="Trebuchet MS Bold Italic"/>
    </font>
    <font>
      <b/>
      <sz val="12"/>
      <color rgb="FFFFFFFF"/>
      <name val="Trebuchet MS Bold Italic"/>
    </font>
    <font>
      <sz val="9.5"/>
      <color rgb="FF5B6B82"/>
      <name val="Trebuchet MS Bold Italic"/>
    </font>
    <font>
      <b/>
      <sz val="13"/>
      <color rgb="FFFFFFFF"/>
      <name val="Trebuchet MS Bold Italic"/>
    </font>
    <font>
      <b/>
      <sz val="10.5"/>
      <color rgb="FFFFFFFF"/>
      <name val="Trebuchet MS Bold Italic"/>
    </font>
    <font>
      <sz val="10.5"/>
      <color rgb="FF0A2C5C"/>
      <name val="Trebuchet MS Bold Italic"/>
    </font>
    <font>
      <b/>
      <sz val="13"/>
      <color rgb="FF1FB5C9"/>
      <name val="Trebuchet MS Bold Italic"/>
    </font>
    <font>
      <b/>
      <sz val="14"/>
      <color rgb="FFFFFFFF"/>
      <name val="Trebuchet MS Bold Italic"/>
    </font>
    <font>
      <b/>
      <sz val="12"/>
      <color rgb="FF0A2C5C"/>
      <name val="Trebuchet MS Bold Italic"/>
    </font>
    <font>
      <b/>
      <sz val="14"/>
      <color rgb="FF0A2C5C"/>
      <name val="Trebuchet MS Bold Italic"/>
    </font>
    <font>
      <sz val="9"/>
      <color rgb="FF5B6B82"/>
      <name val="Trebuchet MS Bold Italic"/>
    </font>
    <font>
      <b/>
      <sz val="10.5"/>
      <color rgb="FF003865"/>
      <name val="Trebuchet MS Bold Italic"/>
    </font>
    <font>
      <b/>
      <sz val="11"/>
      <color rgb="FF003865"/>
      <name val="Trebuchet MS Bold Italic"/>
    </font>
    <font>
      <b/>
      <sz val="11.5"/>
      <color rgb="FF0A2C5C"/>
      <name val="Trebuchet MS Bold Italic"/>
    </font>
    <font>
      <sz val="9.5"/>
      <color rgb="FF003865"/>
      <name val="Trebuchet MS Bold Italic"/>
    </font>
    <font>
      <b/>
      <sz val="9.5"/>
      <color rgb="FF003865"/>
      <name val="Trebuchet MS Bold Italic"/>
    </font>
    <font>
      <sz val="11"/>
      <color rgb="FF003865"/>
      <name val="Calibri"/>
      <family val="2"/>
      <charset val="1"/>
    </font>
    <font>
      <b/>
      <sz val="12"/>
      <color theme="0"/>
      <name val="Trebuchet MS Bold Italic"/>
    </font>
  </fonts>
  <fills count="13">
    <fill>
      <patternFill patternType="none"/>
    </fill>
    <fill>
      <patternFill patternType="gray125"/>
    </fill>
    <fill>
      <patternFill patternType="solid">
        <fgColor rgb="FFFEF3D6"/>
        <bgColor rgb="FFF5F8FC"/>
      </patternFill>
    </fill>
    <fill>
      <patternFill patternType="solid">
        <fgColor rgb="FFEAF1FB"/>
        <bgColor rgb="FFE3F3EB"/>
      </patternFill>
    </fill>
    <fill>
      <patternFill patternType="solid">
        <fgColor rgb="FFF5F8FC"/>
        <bgColor rgb="FFFFFFFF"/>
      </patternFill>
    </fill>
    <fill>
      <patternFill patternType="solid">
        <fgColor rgb="FF1FB5C9"/>
        <bgColor rgb="FF00CCFF"/>
      </patternFill>
    </fill>
    <fill>
      <patternFill patternType="solid">
        <fgColor theme="0"/>
        <bgColor rgb="FF33333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5F8FC"/>
      </patternFill>
    </fill>
    <fill>
      <patternFill patternType="solid">
        <fgColor rgb="FF003865"/>
        <bgColor rgb="FF0A2C5C"/>
      </patternFill>
    </fill>
    <fill>
      <patternFill patternType="solid">
        <fgColor theme="5"/>
        <bgColor rgb="FF333333"/>
      </patternFill>
    </fill>
    <fill>
      <patternFill patternType="solid">
        <fgColor theme="0"/>
        <bgColor rgb="FFEAF1FB"/>
      </patternFill>
    </fill>
    <fill>
      <patternFill patternType="solid">
        <fgColor theme="4"/>
        <bgColor rgb="FF333333"/>
      </patternFill>
    </fill>
  </fills>
  <borders count="3">
    <border>
      <left/>
      <right/>
      <top/>
      <bottom/>
      <diagonal/>
    </border>
    <border>
      <left style="thin">
        <color rgb="FFD6DEEA"/>
      </left>
      <right style="thin">
        <color rgb="FFD6DEEA"/>
      </right>
      <top style="thin">
        <color rgb="FFD6DEEA"/>
      </top>
      <bottom style="thin">
        <color rgb="FFD6DEEA"/>
      </bottom>
      <diagonal/>
    </border>
    <border>
      <left style="medium">
        <color rgb="FF003DA5"/>
      </left>
      <right style="medium">
        <color rgb="FF003DA5"/>
      </right>
      <top style="medium">
        <color rgb="FF003DA5"/>
      </top>
      <bottom style="medium">
        <color rgb="FF003DA5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0" fillId="6" borderId="0" xfId="0" applyFill="1"/>
    <xf numFmtId="0" fontId="0" fillId="7" borderId="0" xfId="0" applyFill="1"/>
    <xf numFmtId="0" fontId="4" fillId="6" borderId="0" xfId="0" applyFont="1" applyFill="1"/>
    <xf numFmtId="0" fontId="13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/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165" fontId="7" fillId="4" borderId="1" xfId="0" applyNumberFormat="1" applyFont="1" applyFill="1" applyBorder="1" applyAlignment="1">
      <alignment horizontal="right" vertical="center"/>
    </xf>
    <xf numFmtId="166" fontId="7" fillId="4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right" vertical="center"/>
    </xf>
    <xf numFmtId="0" fontId="15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/>
    <xf numFmtId="165" fontId="4" fillId="4" borderId="1" xfId="0" applyNumberFormat="1" applyFont="1" applyFill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164" fontId="23" fillId="3" borderId="2" xfId="0" applyNumberFormat="1" applyFont="1" applyFill="1" applyBorder="1" applyAlignment="1" applyProtection="1">
      <alignment horizontal="right" vertical="center"/>
      <protection locked="0"/>
    </xf>
    <xf numFmtId="0" fontId="25" fillId="0" borderId="1" xfId="0" applyFont="1" applyBorder="1" applyAlignment="1">
      <alignment horizontal="left" vertical="top" wrapText="1"/>
    </xf>
    <xf numFmtId="0" fontId="23" fillId="4" borderId="1" xfId="0" applyFont="1" applyFill="1" applyBorder="1" applyAlignment="1">
      <alignment horizontal="left" vertical="center" wrapText="1"/>
    </xf>
    <xf numFmtId="164" fontId="23" fillId="4" borderId="1" xfId="0" applyNumberFormat="1" applyFont="1" applyFill="1" applyBorder="1" applyAlignment="1">
      <alignment horizontal="right" vertical="center"/>
    </xf>
    <xf numFmtId="0" fontId="26" fillId="4" borderId="1" xfId="0" applyFont="1" applyFill="1" applyBorder="1" applyAlignment="1">
      <alignment horizontal="left" vertical="top" wrapText="1"/>
    </xf>
    <xf numFmtId="165" fontId="23" fillId="3" borderId="2" xfId="0" applyNumberFormat="1" applyFont="1" applyFill="1" applyBorder="1" applyAlignment="1" applyProtection="1">
      <alignment horizontal="right" vertical="center"/>
      <protection locked="0"/>
    </xf>
    <xf numFmtId="1" fontId="23" fillId="3" borderId="2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/>
    <xf numFmtId="0" fontId="2" fillId="6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4" fillId="8" borderId="0" xfId="0" applyFont="1" applyFill="1" applyAlignment="1">
      <alignment horizontal="left" vertical="center" wrapText="1"/>
    </xf>
    <xf numFmtId="0" fontId="8" fillId="8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28" fillId="9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9" borderId="0" xfId="0" applyFont="1" applyFill="1" applyAlignment="1">
      <alignment horizontal="center" vertical="center"/>
    </xf>
    <xf numFmtId="0" fontId="22" fillId="11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center" vertical="center" wrapText="1"/>
    </xf>
    <xf numFmtId="0" fontId="17" fillId="6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18" fillId="12" borderId="0" xfId="0" applyFont="1" applyFill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/>
        <sz val="14"/>
        <color rgb="FFC0392B"/>
        <name val="Poppins"/>
        <charset val="1"/>
      </font>
    </dxf>
    <dxf>
      <font>
        <b/>
        <sz val="14"/>
        <color rgb="FF1B8A5A"/>
        <name val="Poppins"/>
        <charset val="1"/>
      </font>
    </dxf>
    <dxf>
      <font>
        <b/>
        <sz val="12"/>
        <color rgb="FFFFFFFF"/>
        <name val="Poppins"/>
        <charset val="1"/>
      </font>
      <fill>
        <patternFill>
          <bgColor rgb="FFC0392B"/>
        </patternFill>
      </fill>
    </dxf>
    <dxf>
      <font>
        <b/>
        <sz val="12"/>
        <color rgb="FF0A2C5C"/>
        <name val="Poppins"/>
        <charset val="1"/>
      </font>
      <fill>
        <patternFill>
          <bgColor rgb="FFF5A800"/>
        </patternFill>
      </fill>
    </dxf>
    <dxf>
      <font>
        <b/>
        <sz val="12"/>
        <color rgb="FFFFFFFF"/>
        <name val="Poppins"/>
        <charset val="1"/>
      </font>
      <fill>
        <patternFill>
          <bgColor rgb="FF1B8A5A"/>
        </patternFill>
      </fill>
    </dxf>
    <dxf>
      <font>
        <b/>
        <sz val="14"/>
        <color rgb="FFFFFFFF"/>
        <name val="Poppins"/>
        <charset val="1"/>
      </font>
      <fill>
        <patternFill>
          <bgColor rgb="FFC0392B"/>
        </patternFill>
      </fill>
    </dxf>
    <dxf>
      <font>
        <b/>
        <sz val="14"/>
        <color rgb="FFFFFFFF"/>
        <name val="Poppins"/>
        <charset val="1"/>
      </font>
      <fill>
        <patternFill>
          <bgColor rgb="FF1B8A5A"/>
        </patternFill>
      </fill>
    </dxf>
    <dxf>
      <font>
        <b/>
        <color rgb="FF1B8A5A"/>
        <name val="Poppins"/>
        <charset val="1"/>
      </font>
      <fill>
        <patternFill>
          <bgColor rgb="FFE3F3EB"/>
        </patternFill>
      </fill>
    </dxf>
    <dxf>
      <font>
        <b/>
        <color rgb="FFC0392B"/>
        <name val="Poppins"/>
        <charset val="1"/>
      </font>
      <fill>
        <patternFill>
          <bgColor rgb="FFFEF3D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D6"/>
      <rgbColor rgb="FFE3F3EB"/>
      <rgbColor rgb="FF660066"/>
      <rgbColor rgb="FFFF8080"/>
      <rgbColor rgb="FF0066CC"/>
      <rgbColor rgb="FFD6DE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1FB"/>
      <rgbColor rgb="FFF5F8FC"/>
      <rgbColor rgb="FFFFFF99"/>
      <rgbColor rgb="FF99CCFF"/>
      <rgbColor rgb="FFFF99CC"/>
      <rgbColor rgb="FFCC99FF"/>
      <rgbColor rgb="FFFFCC99"/>
      <rgbColor rgb="FF3366FF"/>
      <rgbColor rgb="FF1FB5C9"/>
      <rgbColor rgb="FF99CC00"/>
      <rgbColor rgb="FFFFCC00"/>
      <rgbColor rgb="FFF5A800"/>
      <rgbColor rgb="FFFF6600"/>
      <rgbColor rgb="FF5B6B82"/>
      <rgbColor rgb="FF969696"/>
      <rgbColor rgb="FF0A2C5C"/>
      <rgbColor rgb="FF1B8A5A"/>
      <rgbColor rgb="FF003300"/>
      <rgbColor rgb="FF333300"/>
      <rgbColor rgb="FFC0392B"/>
      <rgbColor rgb="FF993366"/>
      <rgbColor rgb="FF003DA5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865"/>
      <color rgb="FFFEF3D6"/>
      <color rgb="FFFF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196272</xdr:colOff>
      <xdr:row>1</xdr:row>
      <xdr:rowOff>121916</xdr:rowOff>
    </xdr:from>
    <xdr:to>
      <xdr:col>7</xdr:col>
      <xdr:colOff>465412</xdr:colOff>
      <xdr:row>2</xdr:row>
      <xdr:rowOff>198044</xdr:rowOff>
    </xdr:to>
    <xdr:sp macro="" textlink="">
      <xdr:nvSpPr>
        <xdr:cNvPr id="5" name="Rectangle: Diagonal Corners Rounded 15">
          <a:extLst>
            <a:ext uri="{FF2B5EF4-FFF2-40B4-BE49-F238E27FC236}">
              <a16:creationId xmlns:a16="http://schemas.microsoft.com/office/drawing/2014/main" id="{94D7F8C7-A7BF-1E4E-BA65-85FBE8E63CBA}"/>
            </a:ext>
          </a:extLst>
        </xdr:cNvPr>
        <xdr:cNvSpPr/>
      </xdr:nvSpPr>
      <xdr:spPr>
        <a:xfrm>
          <a:off x="196272" y="1415007"/>
          <a:ext cx="7808322" cy="410946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BI MASTERCLASS — MÓDULO 3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7</xdr:col>
      <xdr:colOff>458859</xdr:colOff>
      <xdr:row>0</xdr:row>
      <xdr:rowOff>1023069</xdr:rowOff>
    </xdr:from>
    <xdr:to>
      <xdr:col>7</xdr:col>
      <xdr:colOff>868515</xdr:colOff>
      <xdr:row>1</xdr:row>
      <xdr:rowOff>127371</xdr:rowOff>
    </xdr:to>
    <xdr:sp macro="" textlink="">
      <xdr:nvSpPr>
        <xdr:cNvPr id="6" name="Rectangle: Diagonal Corners Rounded 21">
          <a:extLst>
            <a:ext uri="{FF2B5EF4-FFF2-40B4-BE49-F238E27FC236}">
              <a16:creationId xmlns:a16="http://schemas.microsoft.com/office/drawing/2014/main" id="{C0555C13-E777-9F41-A7A2-7627C662C911}"/>
            </a:ext>
          </a:extLst>
        </xdr:cNvPr>
        <xdr:cNvSpPr/>
      </xdr:nvSpPr>
      <xdr:spPr>
        <a:xfrm>
          <a:off x="7998041" y="1023069"/>
          <a:ext cx="409656" cy="397393"/>
        </a:xfrm>
        <a:prstGeom prst="round2DiagRect">
          <a:avLst>
            <a:gd name="adj1" fmla="val 30054"/>
            <a:gd name="adj2" fmla="val 0"/>
          </a:avLst>
        </a:prstGeom>
        <a:solidFill>
          <a:srgbClr val="FFB81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465785</xdr:colOff>
      <xdr:row>0</xdr:row>
      <xdr:rowOff>277090</xdr:rowOff>
    </xdr:from>
    <xdr:to>
      <xdr:col>5</xdr:col>
      <xdr:colOff>736546</xdr:colOff>
      <xdr:row>1</xdr:row>
      <xdr:rowOff>19593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F1F2197-25FD-9B4B-B20E-767F4127D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9694" y="277090"/>
          <a:ext cx="2325852" cy="1035594"/>
        </a:xfrm>
        <a:prstGeom prst="rect">
          <a:avLst/>
        </a:prstGeom>
      </xdr:spPr>
    </xdr:pic>
    <xdr:clientData/>
  </xdr:twoCellAnchor>
  <xdr:twoCellAnchor>
    <xdr:from>
      <xdr:col>1</xdr:col>
      <xdr:colOff>11545</xdr:colOff>
      <xdr:row>7</xdr:row>
      <xdr:rowOff>150091</xdr:rowOff>
    </xdr:from>
    <xdr:to>
      <xdr:col>7</xdr:col>
      <xdr:colOff>773547</xdr:colOff>
      <xdr:row>9</xdr:row>
      <xdr:rowOff>93856</xdr:rowOff>
    </xdr:to>
    <xdr:sp macro="" textlink="">
      <xdr:nvSpPr>
        <xdr:cNvPr id="8" name="Rectangle: Diagonal Corners Rounded 17">
          <a:extLst>
            <a:ext uri="{FF2B5EF4-FFF2-40B4-BE49-F238E27FC236}">
              <a16:creationId xmlns:a16="http://schemas.microsoft.com/office/drawing/2014/main" id="{732B10F4-D918-DE42-B53E-A96DFD1DA875}"/>
            </a:ext>
          </a:extLst>
        </xdr:cNvPr>
        <xdr:cNvSpPr/>
      </xdr:nvSpPr>
      <xdr:spPr>
        <a:xfrm>
          <a:off x="207818" y="3013364"/>
          <a:ext cx="6927274" cy="440219"/>
        </a:xfrm>
        <a:prstGeom prst="round2DiagRect">
          <a:avLst>
            <a:gd name="adj1" fmla="val 41914"/>
            <a:gd name="adj2" fmla="val 0"/>
          </a:avLst>
        </a:prstGeom>
        <a:solidFill>
          <a:srgbClr val="FFEABB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La herramienta para responder, con tus propios números, si a tu empresa le conviene crecer hoy.</a:t>
          </a:r>
          <a:endParaRPr lang="en-US" sz="1100" b="0">
            <a:solidFill>
              <a:srgbClr val="003865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563537</xdr:colOff>
      <xdr:row>11</xdr:row>
      <xdr:rowOff>115453</xdr:rowOff>
    </xdr:from>
    <xdr:to>
      <xdr:col>7</xdr:col>
      <xdr:colOff>738911</xdr:colOff>
      <xdr:row>13</xdr:row>
      <xdr:rowOff>161636</xdr:rowOff>
    </xdr:to>
    <xdr:sp macro="" textlink="">
      <xdr:nvSpPr>
        <xdr:cNvPr id="15" name="Rectangle: Diagonal Corners Rounded 17">
          <a:extLst>
            <a:ext uri="{FF2B5EF4-FFF2-40B4-BE49-F238E27FC236}">
              <a16:creationId xmlns:a16="http://schemas.microsoft.com/office/drawing/2014/main" id="{F6A37AEF-0D0F-F641-B923-2C86F7B8C6D1}"/>
            </a:ext>
          </a:extLst>
        </xdr:cNvPr>
        <xdr:cNvSpPr/>
      </xdr:nvSpPr>
      <xdr:spPr>
        <a:xfrm>
          <a:off x="759810" y="3890817"/>
          <a:ext cx="6340646" cy="438728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Abre la hoja «Tus datost» y llena solo las celdas azules con los números de tu empresa.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1</xdr:col>
      <xdr:colOff>57726</xdr:colOff>
      <xdr:row>11</xdr:row>
      <xdr:rowOff>128153</xdr:rowOff>
    </xdr:from>
    <xdr:to>
      <xdr:col>1</xdr:col>
      <xdr:colOff>442926</xdr:colOff>
      <xdr:row>13</xdr:row>
      <xdr:rowOff>174336</xdr:rowOff>
    </xdr:to>
    <xdr:sp macro="" textlink="">
      <xdr:nvSpPr>
        <xdr:cNvPr id="16" name="Rectangle: Diagonal Corners Rounded 17">
          <a:extLst>
            <a:ext uri="{FF2B5EF4-FFF2-40B4-BE49-F238E27FC236}">
              <a16:creationId xmlns:a16="http://schemas.microsoft.com/office/drawing/2014/main" id="{0422A6C0-5EF8-5F45-BADF-13BB93A2C264}"/>
            </a:ext>
          </a:extLst>
        </xdr:cNvPr>
        <xdr:cNvSpPr/>
      </xdr:nvSpPr>
      <xdr:spPr>
        <a:xfrm>
          <a:off x="253999" y="3903517"/>
          <a:ext cx="385200" cy="438728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563537</xdr:colOff>
      <xdr:row>14</xdr:row>
      <xdr:rowOff>33480</xdr:rowOff>
    </xdr:from>
    <xdr:to>
      <xdr:col>7</xdr:col>
      <xdr:colOff>738911</xdr:colOff>
      <xdr:row>16</xdr:row>
      <xdr:rowOff>33481</xdr:rowOff>
    </xdr:to>
    <xdr:sp macro="" textlink="">
      <xdr:nvSpPr>
        <xdr:cNvPr id="17" name="Rectangle: Diagonal Corners Rounded 17">
          <a:extLst>
            <a:ext uri="{FF2B5EF4-FFF2-40B4-BE49-F238E27FC236}">
              <a16:creationId xmlns:a16="http://schemas.microsoft.com/office/drawing/2014/main" id="{A1903D12-A1B3-8DFE-687C-7E8B21A96292}"/>
            </a:ext>
          </a:extLst>
        </xdr:cNvPr>
        <xdr:cNvSpPr/>
      </xdr:nvSpPr>
      <xdr:spPr>
        <a:xfrm>
          <a:off x="759810" y="4420753"/>
          <a:ext cx="6340646" cy="438728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La hoja «Tu diagnóstico» se calcula sola. No necesitas saber de finanzas ni tocar fórmulas.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1</xdr:col>
      <xdr:colOff>57726</xdr:colOff>
      <xdr:row>14</xdr:row>
      <xdr:rowOff>46180</xdr:rowOff>
    </xdr:from>
    <xdr:to>
      <xdr:col>1</xdr:col>
      <xdr:colOff>442926</xdr:colOff>
      <xdr:row>16</xdr:row>
      <xdr:rowOff>46181</xdr:rowOff>
    </xdr:to>
    <xdr:sp macro="" textlink="">
      <xdr:nvSpPr>
        <xdr:cNvPr id="18" name="Rectangle: Diagonal Corners Rounded 17">
          <a:extLst>
            <a:ext uri="{FF2B5EF4-FFF2-40B4-BE49-F238E27FC236}">
              <a16:creationId xmlns:a16="http://schemas.microsoft.com/office/drawing/2014/main" id="{BF5967C0-DD88-DB24-288A-DA6DEC6B4A40}"/>
            </a:ext>
          </a:extLst>
        </xdr:cNvPr>
        <xdr:cNvSpPr/>
      </xdr:nvSpPr>
      <xdr:spPr>
        <a:xfrm>
          <a:off x="253999" y="4433453"/>
          <a:ext cx="385200" cy="438728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2</a:t>
          </a:r>
        </a:p>
      </xdr:txBody>
    </xdr:sp>
    <xdr:clientData/>
  </xdr:twoCellAnchor>
  <xdr:twoCellAnchor>
    <xdr:from>
      <xdr:col>1</xdr:col>
      <xdr:colOff>563537</xdr:colOff>
      <xdr:row>16</xdr:row>
      <xdr:rowOff>126998</xdr:rowOff>
    </xdr:from>
    <xdr:to>
      <xdr:col>7</xdr:col>
      <xdr:colOff>738911</xdr:colOff>
      <xdr:row>18</xdr:row>
      <xdr:rowOff>173181</xdr:rowOff>
    </xdr:to>
    <xdr:sp macro="" textlink="">
      <xdr:nvSpPr>
        <xdr:cNvPr id="19" name="Rectangle: Diagonal Corners Rounded 17">
          <a:extLst>
            <a:ext uri="{FF2B5EF4-FFF2-40B4-BE49-F238E27FC236}">
              <a16:creationId xmlns:a16="http://schemas.microsoft.com/office/drawing/2014/main" id="{0BADF366-26B4-104D-B680-4AC63FBAF28D}"/>
            </a:ext>
          </a:extLst>
        </xdr:cNvPr>
        <xdr:cNvSpPr/>
      </xdr:nvSpPr>
      <xdr:spPr>
        <a:xfrm>
          <a:off x="759810" y="4952998"/>
          <a:ext cx="6340646" cy="438728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Mira el semáforo: te dice si crecer te haría más rico o solo más grande.</a:t>
          </a:r>
          <a:endParaRPr lang="es-GT">
            <a:solidFill>
              <a:srgbClr val="003865"/>
            </a:solidFill>
            <a:effectLst/>
            <a:latin typeface="Trebuchet MS" panose="020B0703020202090204" pitchFamily="34" charset="0"/>
          </a:endParaRPr>
        </a:p>
      </xdr:txBody>
    </xdr:sp>
    <xdr:clientData/>
  </xdr:twoCellAnchor>
  <xdr:twoCellAnchor>
    <xdr:from>
      <xdr:col>1</xdr:col>
      <xdr:colOff>57726</xdr:colOff>
      <xdr:row>16</xdr:row>
      <xdr:rowOff>151244</xdr:rowOff>
    </xdr:from>
    <xdr:to>
      <xdr:col>1</xdr:col>
      <xdr:colOff>442926</xdr:colOff>
      <xdr:row>18</xdr:row>
      <xdr:rowOff>197426</xdr:rowOff>
    </xdr:to>
    <xdr:sp macro="" textlink="">
      <xdr:nvSpPr>
        <xdr:cNvPr id="20" name="Rectangle: Diagonal Corners Rounded 17">
          <a:extLst>
            <a:ext uri="{FF2B5EF4-FFF2-40B4-BE49-F238E27FC236}">
              <a16:creationId xmlns:a16="http://schemas.microsoft.com/office/drawing/2014/main" id="{33237542-B595-85B5-A69F-92F453C02BEA}"/>
            </a:ext>
          </a:extLst>
        </xdr:cNvPr>
        <xdr:cNvSpPr/>
      </xdr:nvSpPr>
      <xdr:spPr>
        <a:xfrm>
          <a:off x="253999" y="4977244"/>
          <a:ext cx="385200" cy="438727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3</a:t>
          </a:r>
        </a:p>
      </xdr:txBody>
    </xdr:sp>
    <xdr:clientData/>
  </xdr:twoCellAnchor>
  <xdr:twoCellAnchor>
    <xdr:from>
      <xdr:col>1</xdr:col>
      <xdr:colOff>11544</xdr:colOff>
      <xdr:row>21</xdr:row>
      <xdr:rowOff>103908</xdr:rowOff>
    </xdr:from>
    <xdr:to>
      <xdr:col>7</xdr:col>
      <xdr:colOff>692727</xdr:colOff>
      <xdr:row>25</xdr:row>
      <xdr:rowOff>184727</xdr:rowOff>
    </xdr:to>
    <xdr:sp macro="" textlink="">
      <xdr:nvSpPr>
        <xdr:cNvPr id="21" name="Rectangle: Diagonal Corners Rounded 17">
          <a:extLst>
            <a:ext uri="{FF2B5EF4-FFF2-40B4-BE49-F238E27FC236}">
              <a16:creationId xmlns:a16="http://schemas.microsoft.com/office/drawing/2014/main" id="{E62E33D4-2DBC-DB4A-BA6B-0D308D6EEAC3}"/>
            </a:ext>
          </a:extLst>
        </xdr:cNvPr>
        <xdr:cNvSpPr/>
      </xdr:nvSpPr>
      <xdr:spPr>
        <a:xfrm>
          <a:off x="207817" y="5980544"/>
          <a:ext cx="6846455" cy="865910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•   Tu balance general más reciente.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•   Tu estado de resultados más reciente.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•   La tasa de interés promedio que pagas al banco.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1</xdr:col>
      <xdr:colOff>11545</xdr:colOff>
      <xdr:row>26</xdr:row>
      <xdr:rowOff>148599</xdr:rowOff>
    </xdr:from>
    <xdr:to>
      <xdr:col>7</xdr:col>
      <xdr:colOff>773547</xdr:colOff>
      <xdr:row>29</xdr:row>
      <xdr:rowOff>0</xdr:rowOff>
    </xdr:to>
    <xdr:sp macro="" textlink="">
      <xdr:nvSpPr>
        <xdr:cNvPr id="22" name="Rectangle: Diagonal Corners Rounded 17">
          <a:extLst>
            <a:ext uri="{FF2B5EF4-FFF2-40B4-BE49-F238E27FC236}">
              <a16:creationId xmlns:a16="http://schemas.microsoft.com/office/drawing/2014/main" id="{4116F2C1-D6CE-6691-5355-67E9C45E3AC1}"/>
            </a:ext>
          </a:extLst>
        </xdr:cNvPr>
        <xdr:cNvSpPr/>
      </xdr:nvSpPr>
      <xdr:spPr>
        <a:xfrm>
          <a:off x="207818" y="7006599"/>
          <a:ext cx="6927274" cy="440219"/>
        </a:xfrm>
        <a:prstGeom prst="round2DiagRect">
          <a:avLst>
            <a:gd name="adj1" fmla="val 41914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Trebuchet MS" panose="020B0603020202020204" pitchFamily="34" charset="0"/>
            </a:rPr>
            <a:t>¿Dudas con tus números o con tu estrategia de crecimiento? Habla con tu ejecutivo del banco.</a:t>
          </a:r>
          <a:endParaRPr lang="en-US" sz="11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254000</xdr:colOff>
      <xdr:row>0</xdr:row>
      <xdr:rowOff>92364</xdr:rowOff>
    </xdr:from>
    <xdr:to>
      <xdr:col>3</xdr:col>
      <xdr:colOff>1205943</xdr:colOff>
      <xdr:row>0</xdr:row>
      <xdr:rowOff>1127958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658EC6-97EA-4F47-8B3A-DC5156AC5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8455" y="92364"/>
          <a:ext cx="2325852" cy="1035594"/>
        </a:xfrm>
        <a:prstGeom prst="rect">
          <a:avLst/>
        </a:prstGeom>
      </xdr:spPr>
    </xdr:pic>
    <xdr:clientData/>
  </xdr:twoCellAnchor>
  <xdr:twoCellAnchor>
    <xdr:from>
      <xdr:col>0</xdr:col>
      <xdr:colOff>173182</xdr:colOff>
      <xdr:row>0</xdr:row>
      <xdr:rowOff>1153938</xdr:rowOff>
    </xdr:from>
    <xdr:to>
      <xdr:col>4</xdr:col>
      <xdr:colOff>92363</xdr:colOff>
      <xdr:row>1</xdr:row>
      <xdr:rowOff>283339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CCA058CC-357F-7048-B4E3-BAB43628259E}"/>
            </a:ext>
          </a:extLst>
        </xdr:cNvPr>
        <xdr:cNvSpPr/>
      </xdr:nvSpPr>
      <xdr:spPr>
        <a:xfrm>
          <a:off x="173182" y="1153938"/>
          <a:ext cx="9109363" cy="410946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Tus datos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4</xdr:col>
      <xdr:colOff>100950</xdr:colOff>
      <xdr:row>0</xdr:row>
      <xdr:rowOff>762000</xdr:rowOff>
    </xdr:from>
    <xdr:to>
      <xdr:col>5</xdr:col>
      <xdr:colOff>314333</xdr:colOff>
      <xdr:row>0</xdr:row>
      <xdr:rowOff>1159393</xdr:rowOff>
    </xdr:to>
    <xdr:sp macro="" textlink="">
      <xdr:nvSpPr>
        <xdr:cNvPr id="4" name="Rectangle: Diagonal Corners Rounded 21">
          <a:extLst>
            <a:ext uri="{FF2B5EF4-FFF2-40B4-BE49-F238E27FC236}">
              <a16:creationId xmlns:a16="http://schemas.microsoft.com/office/drawing/2014/main" id="{94A9CE08-F208-CD43-B6FB-A8A0FAD557B9}"/>
            </a:ext>
          </a:extLst>
        </xdr:cNvPr>
        <xdr:cNvSpPr/>
      </xdr:nvSpPr>
      <xdr:spPr>
        <a:xfrm>
          <a:off x="9291132" y="762000"/>
          <a:ext cx="409656" cy="397393"/>
        </a:xfrm>
        <a:prstGeom prst="round2DiagRect">
          <a:avLst>
            <a:gd name="adj1" fmla="val 30054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23091</xdr:colOff>
      <xdr:row>4</xdr:row>
      <xdr:rowOff>295348</xdr:rowOff>
    </xdr:to>
    <xdr:sp macro="" textlink="">
      <xdr:nvSpPr>
        <xdr:cNvPr id="2" name="Rectangle: Diagonal Corners Rounded 15">
          <a:extLst>
            <a:ext uri="{FF2B5EF4-FFF2-40B4-BE49-F238E27FC236}">
              <a16:creationId xmlns:a16="http://schemas.microsoft.com/office/drawing/2014/main" id="{4FBFF85C-D83C-3143-AE5C-43B42098AD04}"/>
            </a:ext>
          </a:extLst>
        </xdr:cNvPr>
        <xdr:cNvSpPr/>
      </xdr:nvSpPr>
      <xdr:spPr>
        <a:xfrm>
          <a:off x="196273" y="2066636"/>
          <a:ext cx="8878454" cy="295348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Chequeo 1 · ¿Aguanta la estructura?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5</xdr:col>
      <xdr:colOff>23091</xdr:colOff>
      <xdr:row>18</xdr:row>
      <xdr:rowOff>295349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03A209FF-F55C-D029-E6C3-1DEC8E5463BE}"/>
            </a:ext>
          </a:extLst>
        </xdr:cNvPr>
        <xdr:cNvSpPr/>
      </xdr:nvSpPr>
      <xdr:spPr>
        <a:xfrm>
          <a:off x="196273" y="4929909"/>
          <a:ext cx="8878454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Chequeo 2 · ¿De dónde nace tu retorno?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0</xdr:colOff>
      <xdr:row>29</xdr:row>
      <xdr:rowOff>189560</xdr:rowOff>
    </xdr:from>
    <xdr:to>
      <xdr:col>5</xdr:col>
      <xdr:colOff>23091</xdr:colOff>
      <xdr:row>30</xdr:row>
      <xdr:rowOff>288637</xdr:rowOff>
    </xdr:to>
    <xdr:sp macro="" textlink="">
      <xdr:nvSpPr>
        <xdr:cNvPr id="4" name="Rectangle: Diagonal Corners Rounded 15">
          <a:extLst>
            <a:ext uri="{FF2B5EF4-FFF2-40B4-BE49-F238E27FC236}">
              <a16:creationId xmlns:a16="http://schemas.microsoft.com/office/drawing/2014/main" id="{10E59D7B-0347-63CC-AA05-F0FC77095A99}"/>
            </a:ext>
          </a:extLst>
        </xdr:cNvPr>
        <xdr:cNvSpPr/>
      </xdr:nvSpPr>
      <xdr:spPr>
        <a:xfrm>
          <a:off x="196273" y="7624833"/>
          <a:ext cx="8878454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Chequeo 3 · ¿Crea valor?   (el corazón)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5</xdr:col>
      <xdr:colOff>23091</xdr:colOff>
      <xdr:row>44</xdr:row>
      <xdr:rowOff>295349</xdr:rowOff>
    </xdr:to>
    <xdr:sp macro="" textlink="">
      <xdr:nvSpPr>
        <xdr:cNvPr id="5" name="Rectangle: Diagonal Corners Rounded 15">
          <a:extLst>
            <a:ext uri="{FF2B5EF4-FFF2-40B4-BE49-F238E27FC236}">
              <a16:creationId xmlns:a16="http://schemas.microsoft.com/office/drawing/2014/main" id="{1E170A19-77DA-E7AD-C190-539DC6D8D333}"/>
            </a:ext>
          </a:extLst>
        </xdr:cNvPr>
        <xdr:cNvSpPr/>
      </xdr:nvSpPr>
      <xdr:spPr>
        <a:xfrm>
          <a:off x="196273" y="11164455"/>
          <a:ext cx="8878454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Chequeo de apoyo · Capacidad de pago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0</xdr:col>
      <xdr:colOff>196272</xdr:colOff>
      <xdr:row>0</xdr:row>
      <xdr:rowOff>1254053</xdr:rowOff>
    </xdr:from>
    <xdr:to>
      <xdr:col>5</xdr:col>
      <xdr:colOff>11545</xdr:colOff>
      <xdr:row>2</xdr:row>
      <xdr:rowOff>5843</xdr:rowOff>
    </xdr:to>
    <xdr:sp macro="" textlink="">
      <xdr:nvSpPr>
        <xdr:cNvPr id="6" name="Rectangle: Diagonal Corners Rounded 15">
          <a:extLst>
            <a:ext uri="{FF2B5EF4-FFF2-40B4-BE49-F238E27FC236}">
              <a16:creationId xmlns:a16="http://schemas.microsoft.com/office/drawing/2014/main" id="{A5D6E004-E4B6-684D-94AA-12C0F4844972}"/>
            </a:ext>
          </a:extLst>
        </xdr:cNvPr>
        <xdr:cNvSpPr/>
      </xdr:nvSpPr>
      <xdr:spPr>
        <a:xfrm>
          <a:off x="196272" y="1254053"/>
          <a:ext cx="8866909" cy="414335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Tu</a:t>
          </a:r>
          <a:r>
            <a:rPr lang="en-US" sz="2000" b="1" baseline="0">
              <a:solidFill>
                <a:schemeClr val="bg1"/>
              </a:solidFill>
              <a:latin typeface="Trebuchet MS" panose="020B0603020202020204" pitchFamily="34" charset="0"/>
            </a:rPr>
            <a:t> diagnóstico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4</xdr:col>
      <xdr:colOff>3503154</xdr:colOff>
      <xdr:row>0</xdr:row>
      <xdr:rowOff>877454</xdr:rowOff>
    </xdr:from>
    <xdr:to>
      <xdr:col>6</xdr:col>
      <xdr:colOff>212839</xdr:colOff>
      <xdr:row>0</xdr:row>
      <xdr:rowOff>1271053</xdr:rowOff>
    </xdr:to>
    <xdr:sp macro="" textlink="">
      <xdr:nvSpPr>
        <xdr:cNvPr id="7" name="Rectangle: Diagonal Corners Rounded 21">
          <a:extLst>
            <a:ext uri="{FF2B5EF4-FFF2-40B4-BE49-F238E27FC236}">
              <a16:creationId xmlns:a16="http://schemas.microsoft.com/office/drawing/2014/main" id="{9103E11F-DD64-E448-89AE-638163AC132C}"/>
            </a:ext>
          </a:extLst>
        </xdr:cNvPr>
        <xdr:cNvSpPr/>
      </xdr:nvSpPr>
      <xdr:spPr>
        <a:xfrm>
          <a:off x="9044972" y="877454"/>
          <a:ext cx="415776" cy="393599"/>
        </a:xfrm>
        <a:prstGeom prst="round2DiagRect">
          <a:avLst>
            <a:gd name="adj1" fmla="val 30054"/>
            <a:gd name="adj2" fmla="val 0"/>
          </a:avLst>
        </a:prstGeom>
        <a:solidFill>
          <a:srgbClr val="FFB81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490125</xdr:colOff>
      <xdr:row>0</xdr:row>
      <xdr:rowOff>1035594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30C4343-79A1-B243-B95A-B023F77C9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6091" y="0"/>
          <a:ext cx="2325852" cy="10355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392546</xdr:colOff>
      <xdr:row>0</xdr:row>
      <xdr:rowOff>80818</xdr:rowOff>
    </xdr:from>
    <xdr:to>
      <xdr:col>2</xdr:col>
      <xdr:colOff>2718398</xdr:colOff>
      <xdr:row>0</xdr:row>
      <xdr:rowOff>1116412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53A902-8048-A34B-80FA-7807FAE65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4819" y="80818"/>
          <a:ext cx="2325852" cy="1035594"/>
        </a:xfrm>
        <a:prstGeom prst="rect">
          <a:avLst/>
        </a:prstGeom>
      </xdr:spPr>
    </xdr:pic>
    <xdr:clientData/>
  </xdr:twoCellAnchor>
  <xdr:twoCellAnchor>
    <xdr:from>
      <xdr:col>0</xdr:col>
      <xdr:colOff>184729</xdr:colOff>
      <xdr:row>0</xdr:row>
      <xdr:rowOff>1211665</xdr:rowOff>
    </xdr:from>
    <xdr:to>
      <xdr:col>3</xdr:col>
      <xdr:colOff>34637</xdr:colOff>
      <xdr:row>1</xdr:row>
      <xdr:rowOff>341066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4F75DA45-D3CF-8F44-B54E-07BE30B0DE9F}"/>
            </a:ext>
          </a:extLst>
        </xdr:cNvPr>
        <xdr:cNvSpPr/>
      </xdr:nvSpPr>
      <xdr:spPr>
        <a:xfrm>
          <a:off x="184729" y="1211665"/>
          <a:ext cx="8278090" cy="410946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Glosario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3</xdr:col>
      <xdr:colOff>31678</xdr:colOff>
      <xdr:row>0</xdr:row>
      <xdr:rowOff>819727</xdr:rowOff>
    </xdr:from>
    <xdr:to>
      <xdr:col>4</xdr:col>
      <xdr:colOff>245061</xdr:colOff>
      <xdr:row>0</xdr:row>
      <xdr:rowOff>1217120</xdr:rowOff>
    </xdr:to>
    <xdr:sp macro="" textlink="">
      <xdr:nvSpPr>
        <xdr:cNvPr id="4" name="Rectangle: Diagonal Corners Rounded 21">
          <a:extLst>
            <a:ext uri="{FF2B5EF4-FFF2-40B4-BE49-F238E27FC236}">
              <a16:creationId xmlns:a16="http://schemas.microsoft.com/office/drawing/2014/main" id="{7F4F55E9-2DC2-774E-A8DD-CA2373AA316C}"/>
            </a:ext>
          </a:extLst>
        </xdr:cNvPr>
        <xdr:cNvSpPr/>
      </xdr:nvSpPr>
      <xdr:spPr>
        <a:xfrm>
          <a:off x="8459860" y="819727"/>
          <a:ext cx="409656" cy="397393"/>
        </a:xfrm>
        <a:prstGeom prst="round2DiagRect">
          <a:avLst>
            <a:gd name="adj1" fmla="val 30054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1925902</xdr:colOff>
      <xdr:row>4</xdr:row>
      <xdr:rowOff>16290</xdr:rowOff>
    </xdr:from>
    <xdr:to>
      <xdr:col>3</xdr:col>
      <xdr:colOff>34639</xdr:colOff>
      <xdr:row>5</xdr:row>
      <xdr:rowOff>201017</xdr:rowOff>
    </xdr:to>
    <xdr:sp macro="" textlink="">
      <xdr:nvSpPr>
        <xdr:cNvPr id="5" name="Rectangle: Diagonal Corners Rounded 17">
          <a:extLst>
            <a:ext uri="{FF2B5EF4-FFF2-40B4-BE49-F238E27FC236}">
              <a16:creationId xmlns:a16="http://schemas.microsoft.com/office/drawing/2014/main" id="{63C925C5-48FC-F447-BAE8-3EAB9FFABA1C}"/>
            </a:ext>
          </a:extLst>
        </xdr:cNvPr>
        <xdr:cNvSpPr/>
      </xdr:nvSpPr>
      <xdr:spPr>
        <a:xfrm>
          <a:off x="2122175" y="2082926"/>
          <a:ext cx="6340646" cy="60036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Ver cada cuenta del balance como un % del activo total, para entender de un vistazo dónde está tu dinero y de dónde viene.</a:t>
          </a:r>
          <a:endParaRPr lang="es-GT">
            <a:solidFill>
              <a:srgbClr val="003865"/>
            </a:solidFill>
            <a:effectLst/>
            <a:latin typeface="Trebuchet MS" panose="020B0703020202090204" pitchFamily="34" charset="0"/>
          </a:endParaRPr>
        </a:p>
      </xdr:txBody>
    </xdr:sp>
    <xdr:clientData/>
  </xdr:twoCellAnchor>
  <xdr:twoCellAnchor>
    <xdr:from>
      <xdr:col>0</xdr:col>
      <xdr:colOff>184727</xdr:colOff>
      <xdr:row>4</xdr:row>
      <xdr:rowOff>14720</xdr:rowOff>
    </xdr:from>
    <xdr:to>
      <xdr:col>1</xdr:col>
      <xdr:colOff>1858818</xdr:colOff>
      <xdr:row>5</xdr:row>
      <xdr:rowOff>202587</xdr:rowOff>
    </xdr:to>
    <xdr:sp macro="" textlink="">
      <xdr:nvSpPr>
        <xdr:cNvPr id="6" name="Rectangle: Diagonal Corners Rounded 17">
          <a:extLst>
            <a:ext uri="{FF2B5EF4-FFF2-40B4-BE49-F238E27FC236}">
              <a16:creationId xmlns:a16="http://schemas.microsoft.com/office/drawing/2014/main" id="{82B9FD31-9020-7145-BA0F-F3F840D25B2E}"/>
            </a:ext>
          </a:extLst>
        </xdr:cNvPr>
        <xdr:cNvSpPr/>
      </xdr:nvSpPr>
      <xdr:spPr>
        <a:xfrm>
          <a:off x="184727" y="2081356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Análisis vertical</a:t>
          </a:r>
        </a:p>
      </xdr:txBody>
    </xdr:sp>
    <xdr:clientData/>
  </xdr:twoCellAnchor>
  <xdr:twoCellAnchor>
    <xdr:from>
      <xdr:col>1</xdr:col>
      <xdr:colOff>1925902</xdr:colOff>
      <xdr:row>5</xdr:row>
      <xdr:rowOff>293378</xdr:rowOff>
    </xdr:from>
    <xdr:to>
      <xdr:col>3</xdr:col>
      <xdr:colOff>34639</xdr:colOff>
      <xdr:row>7</xdr:row>
      <xdr:rowOff>62470</xdr:rowOff>
    </xdr:to>
    <xdr:sp macro="" textlink="">
      <xdr:nvSpPr>
        <xdr:cNvPr id="7" name="Rectangle: Diagonal Corners Rounded 17">
          <a:extLst>
            <a:ext uri="{FF2B5EF4-FFF2-40B4-BE49-F238E27FC236}">
              <a16:creationId xmlns:a16="http://schemas.microsoft.com/office/drawing/2014/main" id="{9696CEAE-CC1B-CBD9-D2BB-4D8512A6E6C9}"/>
            </a:ext>
          </a:extLst>
        </xdr:cNvPr>
        <xdr:cNvSpPr/>
      </xdr:nvSpPr>
      <xdr:spPr>
        <a:xfrm>
          <a:off x="2122175" y="2775651"/>
          <a:ext cx="6340646" cy="60036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Una forma de abrir tu retorno (ROE) en tres piezas —margen, rotación y apalancamiento— para ver qué lo está empujando.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0</xdr:col>
      <xdr:colOff>184727</xdr:colOff>
      <xdr:row>5</xdr:row>
      <xdr:rowOff>291808</xdr:rowOff>
    </xdr:from>
    <xdr:to>
      <xdr:col>1</xdr:col>
      <xdr:colOff>1858818</xdr:colOff>
      <xdr:row>7</xdr:row>
      <xdr:rowOff>64040</xdr:rowOff>
    </xdr:to>
    <xdr:sp macro="" textlink="">
      <xdr:nvSpPr>
        <xdr:cNvPr id="8" name="Rectangle: Diagonal Corners Rounded 17">
          <a:extLst>
            <a:ext uri="{FF2B5EF4-FFF2-40B4-BE49-F238E27FC236}">
              <a16:creationId xmlns:a16="http://schemas.microsoft.com/office/drawing/2014/main" id="{1A8B22ED-7D5C-32FC-F99F-AC08B99395C6}"/>
            </a:ext>
          </a:extLst>
        </xdr:cNvPr>
        <xdr:cNvSpPr/>
      </xdr:nvSpPr>
      <xdr:spPr>
        <a:xfrm>
          <a:off x="184727" y="2774081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DuPont</a:t>
          </a:r>
        </a:p>
      </xdr:txBody>
    </xdr:sp>
    <xdr:clientData/>
  </xdr:twoCellAnchor>
  <xdr:twoCellAnchor>
    <xdr:from>
      <xdr:col>1</xdr:col>
      <xdr:colOff>1925902</xdr:colOff>
      <xdr:row>7</xdr:row>
      <xdr:rowOff>153266</xdr:rowOff>
    </xdr:from>
    <xdr:to>
      <xdr:col>3</xdr:col>
      <xdr:colOff>34639</xdr:colOff>
      <xdr:row>8</xdr:row>
      <xdr:rowOff>341133</xdr:rowOff>
    </xdr:to>
    <xdr:sp macro="" textlink="">
      <xdr:nvSpPr>
        <xdr:cNvPr id="9" name="Rectangle: Diagonal Corners Rounded 17">
          <a:extLst>
            <a:ext uri="{FF2B5EF4-FFF2-40B4-BE49-F238E27FC236}">
              <a16:creationId xmlns:a16="http://schemas.microsoft.com/office/drawing/2014/main" id="{389BF2A0-6575-3F61-1D2A-14E14DE9701C}"/>
            </a:ext>
          </a:extLst>
        </xdr:cNvPr>
        <xdr:cNvSpPr/>
      </xdr:nvSpPr>
      <xdr:spPr>
        <a:xfrm>
          <a:off x="2122175" y="3466811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Retorno sobre activos: cuánta utilidad genera tu empresa por cada quetzal de activo que tiene.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0</xdr:col>
      <xdr:colOff>184727</xdr:colOff>
      <xdr:row>7</xdr:row>
      <xdr:rowOff>153266</xdr:rowOff>
    </xdr:from>
    <xdr:to>
      <xdr:col>1</xdr:col>
      <xdr:colOff>1858818</xdr:colOff>
      <xdr:row>8</xdr:row>
      <xdr:rowOff>341133</xdr:rowOff>
    </xdr:to>
    <xdr:sp macro="" textlink="">
      <xdr:nvSpPr>
        <xdr:cNvPr id="10" name="Rectangle: Diagonal Corners Rounded 17">
          <a:extLst>
            <a:ext uri="{FF2B5EF4-FFF2-40B4-BE49-F238E27FC236}">
              <a16:creationId xmlns:a16="http://schemas.microsoft.com/office/drawing/2014/main" id="{71C7C4AE-4374-059C-B141-FFC4A7B15CF7}"/>
            </a:ext>
          </a:extLst>
        </xdr:cNvPr>
        <xdr:cNvSpPr/>
      </xdr:nvSpPr>
      <xdr:spPr>
        <a:xfrm>
          <a:off x="184727" y="3466811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ROA</a:t>
          </a:r>
        </a:p>
      </xdr:txBody>
    </xdr:sp>
    <xdr:clientData/>
  </xdr:twoCellAnchor>
  <xdr:twoCellAnchor>
    <xdr:from>
      <xdr:col>1</xdr:col>
      <xdr:colOff>1925902</xdr:colOff>
      <xdr:row>9</xdr:row>
      <xdr:rowOff>19951</xdr:rowOff>
    </xdr:from>
    <xdr:to>
      <xdr:col>3</xdr:col>
      <xdr:colOff>34639</xdr:colOff>
      <xdr:row>10</xdr:row>
      <xdr:rowOff>207818</xdr:rowOff>
    </xdr:to>
    <xdr:sp macro="" textlink="">
      <xdr:nvSpPr>
        <xdr:cNvPr id="11" name="Rectangle: Diagonal Corners Rounded 17">
          <a:extLst>
            <a:ext uri="{FF2B5EF4-FFF2-40B4-BE49-F238E27FC236}">
              <a16:creationId xmlns:a16="http://schemas.microsoft.com/office/drawing/2014/main" id="{96F54015-A90C-52BB-8C60-B04A3830D2D6}"/>
            </a:ext>
          </a:extLst>
        </xdr:cNvPr>
        <xdr:cNvSpPr/>
      </xdr:nvSpPr>
      <xdr:spPr>
        <a:xfrm>
          <a:off x="2122175" y="4164769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Retorno sobre tu capital: cuánto gana el dinero que es tuyo (tu patrimonio).</a:t>
          </a:r>
          <a:endParaRPr lang="es-GT">
            <a:solidFill>
              <a:srgbClr val="003865"/>
            </a:solidFill>
            <a:effectLst/>
            <a:latin typeface="Trebuchet MS" panose="020B0703020202090204" pitchFamily="34" charset="0"/>
          </a:endParaRPr>
        </a:p>
      </xdr:txBody>
    </xdr:sp>
    <xdr:clientData/>
  </xdr:twoCellAnchor>
  <xdr:twoCellAnchor>
    <xdr:from>
      <xdr:col>0</xdr:col>
      <xdr:colOff>184727</xdr:colOff>
      <xdr:row>9</xdr:row>
      <xdr:rowOff>19951</xdr:rowOff>
    </xdr:from>
    <xdr:to>
      <xdr:col>1</xdr:col>
      <xdr:colOff>1858818</xdr:colOff>
      <xdr:row>10</xdr:row>
      <xdr:rowOff>207818</xdr:rowOff>
    </xdr:to>
    <xdr:sp macro="" textlink="">
      <xdr:nvSpPr>
        <xdr:cNvPr id="12" name="Rectangle: Diagonal Corners Rounded 17">
          <a:extLst>
            <a:ext uri="{FF2B5EF4-FFF2-40B4-BE49-F238E27FC236}">
              <a16:creationId xmlns:a16="http://schemas.microsoft.com/office/drawing/2014/main" id="{15BD09E4-2D67-4EBF-DEAC-594A8B925806}"/>
            </a:ext>
          </a:extLst>
        </xdr:cNvPr>
        <xdr:cNvSpPr/>
      </xdr:nvSpPr>
      <xdr:spPr>
        <a:xfrm>
          <a:off x="184727" y="4164769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ROE</a:t>
          </a:r>
        </a:p>
      </xdr:txBody>
    </xdr:sp>
    <xdr:clientData/>
  </xdr:twoCellAnchor>
  <xdr:twoCellAnchor>
    <xdr:from>
      <xdr:col>1</xdr:col>
      <xdr:colOff>1925902</xdr:colOff>
      <xdr:row>10</xdr:row>
      <xdr:rowOff>308585</xdr:rowOff>
    </xdr:from>
    <xdr:to>
      <xdr:col>3</xdr:col>
      <xdr:colOff>34639</xdr:colOff>
      <xdr:row>12</xdr:row>
      <xdr:rowOff>80817</xdr:rowOff>
    </xdr:to>
    <xdr:sp macro="" textlink="">
      <xdr:nvSpPr>
        <xdr:cNvPr id="13" name="Rectangle: Diagonal Corners Rounded 17">
          <a:extLst>
            <a:ext uri="{FF2B5EF4-FFF2-40B4-BE49-F238E27FC236}">
              <a16:creationId xmlns:a16="http://schemas.microsoft.com/office/drawing/2014/main" id="{6D0F19D6-20F2-FD0D-34FD-87DFC1A3AB81}"/>
            </a:ext>
          </a:extLst>
        </xdr:cNvPr>
        <xdr:cNvSpPr/>
      </xdr:nvSpPr>
      <xdr:spPr>
        <a:xfrm>
          <a:off x="2122175" y="4869040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Usar deuda para operar con más activos de los que tu propio capital pagaría. Sube el retorno… y también el riesgo.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0</xdr:col>
      <xdr:colOff>184727</xdr:colOff>
      <xdr:row>10</xdr:row>
      <xdr:rowOff>308585</xdr:rowOff>
    </xdr:from>
    <xdr:to>
      <xdr:col>1</xdr:col>
      <xdr:colOff>1858818</xdr:colOff>
      <xdr:row>12</xdr:row>
      <xdr:rowOff>80817</xdr:rowOff>
    </xdr:to>
    <xdr:sp macro="" textlink="">
      <xdr:nvSpPr>
        <xdr:cNvPr id="14" name="Rectangle: Diagonal Corners Rounded 17">
          <a:extLst>
            <a:ext uri="{FF2B5EF4-FFF2-40B4-BE49-F238E27FC236}">
              <a16:creationId xmlns:a16="http://schemas.microsoft.com/office/drawing/2014/main" id="{E9B300E3-456C-FAD1-ED7C-DABDC33F5546}"/>
            </a:ext>
          </a:extLst>
        </xdr:cNvPr>
        <xdr:cNvSpPr/>
      </xdr:nvSpPr>
      <xdr:spPr>
        <a:xfrm>
          <a:off x="184727" y="4869040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Apalancamiento</a:t>
          </a:r>
        </a:p>
      </xdr:txBody>
    </xdr:sp>
    <xdr:clientData/>
  </xdr:twoCellAnchor>
  <xdr:twoCellAnchor>
    <xdr:from>
      <xdr:col>1</xdr:col>
      <xdr:colOff>1925902</xdr:colOff>
      <xdr:row>12</xdr:row>
      <xdr:rowOff>184728</xdr:rowOff>
    </xdr:from>
    <xdr:to>
      <xdr:col>3</xdr:col>
      <xdr:colOff>34639</xdr:colOff>
      <xdr:row>16</xdr:row>
      <xdr:rowOff>3141</xdr:rowOff>
    </xdr:to>
    <xdr:sp macro="" textlink="">
      <xdr:nvSpPr>
        <xdr:cNvPr id="15" name="Rectangle: Diagonal Corners Rounded 17">
          <a:extLst>
            <a:ext uri="{FF2B5EF4-FFF2-40B4-BE49-F238E27FC236}">
              <a16:creationId xmlns:a16="http://schemas.microsoft.com/office/drawing/2014/main" id="{1953F8CC-9DF2-EB32-7EF2-97B5B7EE48DE}"/>
            </a:ext>
          </a:extLst>
        </xdr:cNvPr>
        <xdr:cNvSpPr/>
      </xdr:nvSpPr>
      <xdr:spPr>
        <a:xfrm>
          <a:off x="2122175" y="5576455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Retorno sobre el capital invertido: cuánto gana de verdad la operación por cada quetzal invertido, sin importar cómo se financió.</a:t>
          </a:r>
          <a:r>
            <a:rPr lang="es-GT">
              <a:solidFill>
                <a:srgbClr val="003865"/>
              </a:solidFill>
              <a:effectLst/>
              <a:latin typeface="Trebuchet MS" panose="020B0703020202090204" pitchFamily="34" charset="0"/>
            </a:rPr>
            <a:t> </a:t>
          </a:r>
        </a:p>
      </xdr:txBody>
    </xdr:sp>
    <xdr:clientData/>
  </xdr:twoCellAnchor>
  <xdr:twoCellAnchor>
    <xdr:from>
      <xdr:col>0</xdr:col>
      <xdr:colOff>184727</xdr:colOff>
      <xdr:row>12</xdr:row>
      <xdr:rowOff>184728</xdr:rowOff>
    </xdr:from>
    <xdr:to>
      <xdr:col>1</xdr:col>
      <xdr:colOff>1858818</xdr:colOff>
      <xdr:row>16</xdr:row>
      <xdr:rowOff>3141</xdr:rowOff>
    </xdr:to>
    <xdr:sp macro="" textlink="">
      <xdr:nvSpPr>
        <xdr:cNvPr id="16" name="Rectangle: Diagonal Corners Rounded 17">
          <a:extLst>
            <a:ext uri="{FF2B5EF4-FFF2-40B4-BE49-F238E27FC236}">
              <a16:creationId xmlns:a16="http://schemas.microsoft.com/office/drawing/2014/main" id="{41B77D97-9877-7405-F676-92F70F9D7F80}"/>
            </a:ext>
          </a:extLst>
        </xdr:cNvPr>
        <xdr:cNvSpPr/>
      </xdr:nvSpPr>
      <xdr:spPr>
        <a:xfrm>
          <a:off x="184727" y="5576455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ROIC</a:t>
          </a:r>
        </a:p>
      </xdr:txBody>
    </xdr:sp>
    <xdr:clientData/>
  </xdr:twoCellAnchor>
  <xdr:twoCellAnchor>
    <xdr:from>
      <xdr:col>1</xdr:col>
      <xdr:colOff>1925902</xdr:colOff>
      <xdr:row>16</xdr:row>
      <xdr:rowOff>103909</xdr:rowOff>
    </xdr:from>
    <xdr:to>
      <xdr:col>3</xdr:col>
      <xdr:colOff>34639</xdr:colOff>
      <xdr:row>19</xdr:row>
      <xdr:rowOff>118595</xdr:rowOff>
    </xdr:to>
    <xdr:sp macro="" textlink="">
      <xdr:nvSpPr>
        <xdr:cNvPr id="17" name="Rectangle: Diagonal Corners Rounded 17">
          <a:extLst>
            <a:ext uri="{FF2B5EF4-FFF2-40B4-BE49-F238E27FC236}">
              <a16:creationId xmlns:a16="http://schemas.microsoft.com/office/drawing/2014/main" id="{E3AE2EBC-6AA7-8885-6CDB-46A950D674F1}"/>
            </a:ext>
          </a:extLst>
        </xdr:cNvPr>
        <xdr:cNvSpPr/>
      </xdr:nvSpPr>
      <xdr:spPr>
        <a:xfrm>
          <a:off x="2122175" y="6280727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Lo que en promedio te cuesta el dinero que usas, mezclando deuda y tu propio capital. Es la vara que tu ROIC debe superar.</a:t>
          </a:r>
          <a:endParaRPr lang="es-GT">
            <a:solidFill>
              <a:srgbClr val="003865"/>
            </a:solidFill>
            <a:effectLst/>
            <a:latin typeface="Trebuchet MS" panose="020B0703020202090204" pitchFamily="34" charset="0"/>
          </a:endParaRPr>
        </a:p>
      </xdr:txBody>
    </xdr:sp>
    <xdr:clientData/>
  </xdr:twoCellAnchor>
  <xdr:twoCellAnchor>
    <xdr:from>
      <xdr:col>0</xdr:col>
      <xdr:colOff>184727</xdr:colOff>
      <xdr:row>16</xdr:row>
      <xdr:rowOff>103909</xdr:rowOff>
    </xdr:from>
    <xdr:to>
      <xdr:col>1</xdr:col>
      <xdr:colOff>1858818</xdr:colOff>
      <xdr:row>19</xdr:row>
      <xdr:rowOff>118595</xdr:rowOff>
    </xdr:to>
    <xdr:sp macro="" textlink="">
      <xdr:nvSpPr>
        <xdr:cNvPr id="18" name="Rectangle: Diagonal Corners Rounded 17">
          <a:extLst>
            <a:ext uri="{FF2B5EF4-FFF2-40B4-BE49-F238E27FC236}">
              <a16:creationId xmlns:a16="http://schemas.microsoft.com/office/drawing/2014/main" id="{7F0314E5-0756-77AD-BDE7-5DD6FB5E49DD}"/>
            </a:ext>
          </a:extLst>
        </xdr:cNvPr>
        <xdr:cNvSpPr/>
      </xdr:nvSpPr>
      <xdr:spPr>
        <a:xfrm>
          <a:off x="184727" y="6280727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WACC</a:t>
          </a:r>
        </a:p>
      </xdr:txBody>
    </xdr:sp>
    <xdr:clientData/>
  </xdr:twoCellAnchor>
  <xdr:twoCellAnchor>
    <xdr:from>
      <xdr:col>1</xdr:col>
      <xdr:colOff>1925902</xdr:colOff>
      <xdr:row>20</xdr:row>
      <xdr:rowOff>11545</xdr:rowOff>
    </xdr:from>
    <xdr:to>
      <xdr:col>3</xdr:col>
      <xdr:colOff>34639</xdr:colOff>
      <xdr:row>23</xdr:row>
      <xdr:rowOff>26231</xdr:rowOff>
    </xdr:to>
    <xdr:sp macro="" textlink="">
      <xdr:nvSpPr>
        <xdr:cNvPr id="19" name="Rectangle: Diagonal Corners Rounded 17">
          <a:extLst>
            <a:ext uri="{FF2B5EF4-FFF2-40B4-BE49-F238E27FC236}">
              <a16:creationId xmlns:a16="http://schemas.microsoft.com/office/drawing/2014/main" id="{0E81CBFE-F21D-D5BA-198A-C0B01FCDA660}"/>
            </a:ext>
          </a:extLst>
        </xdr:cNvPr>
        <xdr:cNvSpPr/>
      </xdr:nvSpPr>
      <xdr:spPr>
        <a:xfrm>
          <a:off x="2122175" y="6973454"/>
          <a:ext cx="6340646" cy="603504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GT" sz="1100" b="0" i="0" u="none" strike="noStrike">
              <a:solidFill>
                <a:srgbClr val="003865"/>
              </a:solidFill>
              <a:effectLst/>
              <a:latin typeface="Trebuchet MS" panose="020B0703020202090204" pitchFamily="34" charset="0"/>
              <a:ea typeface="+mn-ea"/>
              <a:cs typeface="+mn-cs"/>
            </a:rPr>
            <a:t>Cuántas veces tu flujo operativo cubre lo que pagas de deuda al año. Te dice si aguantas más financiamiento.</a:t>
          </a:r>
          <a:endParaRPr lang="es-GT">
            <a:solidFill>
              <a:srgbClr val="003865"/>
            </a:solidFill>
            <a:effectLst/>
            <a:latin typeface="Trebuchet MS" panose="020B0703020202090204" pitchFamily="34" charset="0"/>
          </a:endParaRPr>
        </a:p>
      </xdr:txBody>
    </xdr:sp>
    <xdr:clientData/>
  </xdr:twoCellAnchor>
  <xdr:twoCellAnchor>
    <xdr:from>
      <xdr:col>0</xdr:col>
      <xdr:colOff>184727</xdr:colOff>
      <xdr:row>20</xdr:row>
      <xdr:rowOff>11545</xdr:rowOff>
    </xdr:from>
    <xdr:to>
      <xdr:col>1</xdr:col>
      <xdr:colOff>1858818</xdr:colOff>
      <xdr:row>23</xdr:row>
      <xdr:rowOff>26231</xdr:rowOff>
    </xdr:to>
    <xdr:sp macro="" textlink="">
      <xdr:nvSpPr>
        <xdr:cNvPr id="20" name="Rectangle: Diagonal Corners Rounded 17">
          <a:extLst>
            <a:ext uri="{FF2B5EF4-FFF2-40B4-BE49-F238E27FC236}">
              <a16:creationId xmlns:a16="http://schemas.microsoft.com/office/drawing/2014/main" id="{87C8565A-7743-F900-E22C-091BD64CC67C}"/>
            </a:ext>
          </a:extLst>
        </xdr:cNvPr>
        <xdr:cNvSpPr/>
      </xdr:nvSpPr>
      <xdr:spPr>
        <a:xfrm>
          <a:off x="184727" y="6973454"/>
          <a:ext cx="1870364" cy="603504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0">
              <a:solidFill>
                <a:srgbClr val="003865"/>
              </a:solidFill>
              <a:latin typeface="Trebuchet MS" panose="020B0603020202020204" pitchFamily="34" charset="0"/>
            </a:rPr>
            <a:t>Capacidad de pago</a:t>
          </a:r>
        </a:p>
      </xdr:txBody>
    </xdr:sp>
    <xdr:clientData/>
  </xdr:twoCellAnchor>
  <xdr:twoCellAnchor>
    <xdr:from>
      <xdr:col>1</xdr:col>
      <xdr:colOff>0</xdr:colOff>
      <xdr:row>24</xdr:row>
      <xdr:rowOff>57728</xdr:rowOff>
    </xdr:from>
    <xdr:to>
      <xdr:col>3</xdr:col>
      <xdr:colOff>46181</xdr:colOff>
      <xdr:row>27</xdr:row>
      <xdr:rowOff>103910</xdr:rowOff>
    </xdr:to>
    <xdr:sp macro="" textlink="">
      <xdr:nvSpPr>
        <xdr:cNvPr id="21" name="Rectangle: Diagonal Corners Rounded 15">
          <a:extLst>
            <a:ext uri="{FF2B5EF4-FFF2-40B4-BE49-F238E27FC236}">
              <a16:creationId xmlns:a16="http://schemas.microsoft.com/office/drawing/2014/main" id="{1A1AE2F7-38E8-1341-9043-95E3DB033829}"/>
            </a:ext>
          </a:extLst>
        </xdr:cNvPr>
        <xdr:cNvSpPr/>
      </xdr:nvSpPr>
      <xdr:spPr>
        <a:xfrm>
          <a:off x="196273" y="7804728"/>
          <a:ext cx="8278090" cy="635000"/>
        </a:xfrm>
        <a:prstGeom prst="round2DiagRect">
          <a:avLst>
            <a:gd name="adj1" fmla="val 40833"/>
            <a:gd name="adj2" fmla="val 0"/>
          </a:avLst>
        </a:prstGeom>
        <a:solidFill>
          <a:srgbClr val="FEF3D6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¿Tu semáforo salió en rojo, o quieres afinar tu estrategia de crecimiento? Habla con tu ejecutivo del banco.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showGridLines="0" tabSelected="1" zoomScale="110" zoomScaleNormal="110" workbookViewId="0">
      <selection activeCell="J6" sqref="J6"/>
    </sheetView>
  </sheetViews>
  <sheetFormatPr baseColWidth="10" defaultColWidth="8.6328125" defaultRowHeight="14.5"/>
  <cols>
    <col min="1" max="1" width="2.453125" customWidth="1"/>
    <col min="2" max="8" width="13.453125" customWidth="1"/>
    <col min="9" max="9" width="2.453125" customWidth="1"/>
  </cols>
  <sheetData>
    <row r="1" spans="1:8" ht="102" customHeight="1"/>
    <row r="2" spans="1:8" ht="26" customHeight="1">
      <c r="B2" s="2"/>
      <c r="C2" s="2"/>
      <c r="D2" s="2"/>
      <c r="E2" s="2"/>
      <c r="F2" s="2"/>
      <c r="G2" s="2"/>
      <c r="H2" s="2"/>
    </row>
    <row r="3" spans="1:8" ht="21" customHeight="1">
      <c r="B3" s="38"/>
      <c r="C3" s="38"/>
      <c r="D3" s="38"/>
      <c r="E3" s="38"/>
      <c r="F3" s="38"/>
      <c r="G3" s="38"/>
      <c r="H3" s="38"/>
    </row>
    <row r="4" spans="1:8">
      <c r="A4" s="3"/>
      <c r="B4" s="4"/>
      <c r="C4" s="4"/>
      <c r="D4" s="4"/>
      <c r="E4" s="4"/>
      <c r="F4" s="4"/>
      <c r="G4" s="4"/>
      <c r="H4" s="4"/>
    </row>
    <row r="5" spans="1:8" ht="32" customHeight="1">
      <c r="B5" s="39" t="s">
        <v>0</v>
      </c>
      <c r="C5" s="39"/>
      <c r="D5" s="39"/>
      <c r="E5" s="39"/>
      <c r="F5" s="39"/>
      <c r="G5" s="39"/>
      <c r="H5" s="39"/>
    </row>
    <row r="6" spans="1:8" ht="41.5" customHeight="1">
      <c r="B6" s="39"/>
      <c r="C6" s="39"/>
      <c r="D6" s="39"/>
      <c r="E6" s="39"/>
      <c r="F6" s="39"/>
      <c r="G6" s="39"/>
      <c r="H6" s="39"/>
    </row>
    <row r="7" spans="1:8" ht="21" customHeight="1">
      <c r="B7" s="42" t="s">
        <v>1</v>
      </c>
      <c r="C7" s="42"/>
      <c r="D7" s="42"/>
      <c r="E7" s="42"/>
      <c r="F7" s="42"/>
      <c r="G7" s="42"/>
      <c r="H7" s="42"/>
    </row>
    <row r="8" spans="1:8" ht="24" customHeight="1"/>
    <row r="9" spans="1:8">
      <c r="B9" s="40"/>
      <c r="C9" s="40"/>
      <c r="D9" s="40"/>
      <c r="E9" s="40"/>
      <c r="F9" s="40"/>
      <c r="G9" s="40"/>
      <c r="H9" s="40"/>
    </row>
    <row r="10" spans="1:8" ht="17.25" customHeight="1">
      <c r="A10" s="1"/>
      <c r="B10" s="40"/>
      <c r="C10" s="40"/>
      <c r="D10" s="40"/>
      <c r="E10" s="40"/>
      <c r="F10" s="40"/>
      <c r="G10" s="40"/>
      <c r="H10" s="40"/>
    </row>
    <row r="11" spans="1:8" ht="15" customHeight="1">
      <c r="A11" s="1"/>
      <c r="B11" s="41" t="s">
        <v>2</v>
      </c>
      <c r="C11" s="41"/>
      <c r="D11" s="41"/>
      <c r="E11" s="41"/>
      <c r="F11" s="41"/>
      <c r="G11" s="41"/>
      <c r="H11" s="41"/>
    </row>
    <row r="12" spans="1:8">
      <c r="A12" s="1"/>
      <c r="B12" s="37"/>
      <c r="C12" s="37"/>
      <c r="D12" s="37"/>
      <c r="E12" s="37"/>
      <c r="F12" s="37"/>
      <c r="G12" s="37"/>
      <c r="H12" s="37"/>
    </row>
    <row r="13" spans="1:8">
      <c r="A13" s="1"/>
      <c r="B13" s="37"/>
      <c r="C13" s="37"/>
      <c r="D13" s="37"/>
      <c r="E13" s="37"/>
      <c r="F13" s="37"/>
      <c r="G13" s="37"/>
      <c r="H13" s="37"/>
    </row>
    <row r="14" spans="1:8" ht="17.25" customHeight="1">
      <c r="A14" s="1"/>
      <c r="B14" s="37"/>
      <c r="C14" s="37"/>
      <c r="D14" s="37"/>
      <c r="E14" s="37"/>
      <c r="F14" s="37"/>
      <c r="G14" s="37"/>
      <c r="H14" s="37"/>
    </row>
    <row r="15" spans="1:8" ht="17.25" customHeight="1">
      <c r="A15" s="1"/>
      <c r="B15" s="1"/>
      <c r="C15" s="1"/>
      <c r="D15" s="1"/>
      <c r="E15" s="1"/>
      <c r="F15" s="1"/>
      <c r="G15" s="1"/>
      <c r="H15" s="1"/>
    </row>
    <row r="16" spans="1:8" ht="17.25" customHeight="1">
      <c r="A16" s="1"/>
    </row>
    <row r="17" spans="1:8">
      <c r="A17" s="1"/>
    </row>
    <row r="18" spans="1:8">
      <c r="A18" s="1"/>
    </row>
    <row r="19" spans="1:8" ht="17.25" customHeight="1">
      <c r="A19" s="1"/>
    </row>
    <row r="20" spans="1:8" ht="17.25" customHeight="1">
      <c r="A20" s="1"/>
    </row>
    <row r="21" spans="1:8" ht="17.25" customHeight="1">
      <c r="A21" s="1"/>
      <c r="B21" s="41" t="s">
        <v>3</v>
      </c>
      <c r="C21" s="41"/>
      <c r="D21" s="41"/>
      <c r="E21" s="41"/>
      <c r="F21" s="41"/>
      <c r="G21" s="41"/>
      <c r="H21" s="41"/>
    </row>
    <row r="22" spans="1:8">
      <c r="A22" s="1"/>
    </row>
    <row r="23" spans="1:8">
      <c r="A23" s="1"/>
    </row>
    <row r="25" spans="1:8" ht="15" customHeight="1">
      <c r="B25" s="37"/>
      <c r="C25" s="37"/>
      <c r="D25" s="37"/>
      <c r="E25" s="37"/>
      <c r="F25" s="37"/>
      <c r="G25" s="37"/>
      <c r="H25" s="37"/>
    </row>
    <row r="26" spans="1:8">
      <c r="B26" s="37"/>
      <c r="C26" s="37"/>
      <c r="D26" s="37"/>
      <c r="E26" s="37"/>
      <c r="F26" s="37"/>
      <c r="G26" s="37"/>
      <c r="H26" s="37"/>
    </row>
    <row r="27" spans="1:8">
      <c r="B27" s="37"/>
      <c r="C27" s="37"/>
      <c r="D27" s="37"/>
      <c r="E27" s="37"/>
      <c r="F27" s="37"/>
      <c r="G27" s="37"/>
      <c r="H27" s="37"/>
    </row>
    <row r="28" spans="1:8">
      <c r="B28" s="1"/>
      <c r="C28" s="1"/>
      <c r="D28" s="1"/>
      <c r="E28" s="1"/>
      <c r="F28" s="1"/>
      <c r="G28" s="1"/>
      <c r="H28" s="1"/>
    </row>
    <row r="29" spans="1:8">
      <c r="B29" s="36"/>
      <c r="C29" s="36"/>
      <c r="D29" s="36"/>
      <c r="E29" s="36"/>
      <c r="F29" s="36"/>
      <c r="G29" s="36"/>
      <c r="H29" s="36"/>
    </row>
    <row r="30" spans="1:8">
      <c r="B30" s="36"/>
      <c r="C30" s="36"/>
      <c r="D30" s="36"/>
      <c r="E30" s="36"/>
      <c r="F30" s="36"/>
      <c r="G30" s="36"/>
      <c r="H30" s="36"/>
    </row>
  </sheetData>
  <mergeCells count="14">
    <mergeCell ref="B29:H30"/>
    <mergeCell ref="B12:H12"/>
    <mergeCell ref="B13:H13"/>
    <mergeCell ref="B14:H14"/>
    <mergeCell ref="B3:H3"/>
    <mergeCell ref="B5:H6"/>
    <mergeCell ref="B9:H9"/>
    <mergeCell ref="B10:H10"/>
    <mergeCell ref="B11:H11"/>
    <mergeCell ref="B25:H25"/>
    <mergeCell ref="B21:H21"/>
    <mergeCell ref="B7:H7"/>
    <mergeCell ref="B26:H26"/>
    <mergeCell ref="B27:H27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1"/>
  <sheetViews>
    <sheetView showGridLines="0" zoomScale="110" zoomScaleNormal="110" workbookViewId="0">
      <selection activeCell="B13" sqref="B13:D13"/>
    </sheetView>
  </sheetViews>
  <sheetFormatPr baseColWidth="10" defaultColWidth="8.6328125" defaultRowHeight="14.5"/>
  <cols>
    <col min="1" max="1" width="2.453125" customWidth="1"/>
    <col min="2" max="2" width="44" customWidth="1"/>
    <col min="3" max="3" width="18" customWidth="1"/>
    <col min="4" max="4" width="56" customWidth="1"/>
    <col min="5" max="5" width="2.453125" customWidth="1"/>
  </cols>
  <sheetData>
    <row r="1" spans="2:4" ht="101" customHeight="1"/>
    <row r="2" spans="2:4" ht="44" customHeight="1">
      <c r="B2" s="33"/>
      <c r="C2" s="33"/>
      <c r="D2" s="33"/>
    </row>
    <row r="3" spans="2:4" ht="16.5" customHeight="1">
      <c r="B3" s="34" t="s">
        <v>4</v>
      </c>
      <c r="C3" s="34"/>
      <c r="D3" s="34"/>
    </row>
    <row r="4" spans="2:4">
      <c r="B4" s="44" t="s">
        <v>5</v>
      </c>
      <c r="C4" s="44"/>
      <c r="D4" s="44"/>
    </row>
    <row r="5" spans="2:4" ht="21.75" customHeight="1">
      <c r="B5" s="45" t="s">
        <v>6</v>
      </c>
      <c r="C5" s="45"/>
      <c r="D5" s="45"/>
    </row>
    <row r="6" spans="2:4" ht="24">
      <c r="B6" s="24" t="s">
        <v>7</v>
      </c>
      <c r="C6" s="25">
        <v>800000</v>
      </c>
      <c r="D6" s="26" t="s">
        <v>8</v>
      </c>
    </row>
    <row r="7" spans="2:4">
      <c r="B7" s="24" t="s">
        <v>9</v>
      </c>
      <c r="C7" s="25">
        <v>1200000</v>
      </c>
      <c r="D7" s="26" t="s">
        <v>10</v>
      </c>
    </row>
    <row r="8" spans="2:4" ht="24">
      <c r="B8" s="24" t="s">
        <v>11</v>
      </c>
      <c r="C8" s="25">
        <v>500000</v>
      </c>
      <c r="D8" s="26" t="s">
        <v>12</v>
      </c>
    </row>
    <row r="9" spans="2:4">
      <c r="B9" s="24" t="s">
        <v>13</v>
      </c>
      <c r="C9" s="25">
        <v>500000</v>
      </c>
      <c r="D9" s="26" t="s">
        <v>14</v>
      </c>
    </row>
    <row r="10" spans="2:4">
      <c r="B10" s="24" t="s">
        <v>15</v>
      </c>
      <c r="C10" s="25">
        <v>1000000</v>
      </c>
      <c r="D10" s="26" t="s">
        <v>16</v>
      </c>
    </row>
    <row r="11" spans="2:4">
      <c r="B11" s="27" t="s">
        <v>17</v>
      </c>
      <c r="C11" s="28">
        <f>C6+C7</f>
        <v>2000000</v>
      </c>
      <c r="D11" s="29" t="s">
        <v>18</v>
      </c>
    </row>
    <row r="12" spans="2:4">
      <c r="B12" s="27" t="s">
        <v>19</v>
      </c>
      <c r="C12" s="28">
        <f>C8+C9+C10</f>
        <v>2000000</v>
      </c>
      <c r="D12" s="29" t="s">
        <v>20</v>
      </c>
    </row>
    <row r="13" spans="2:4">
      <c r="B13" s="46" t="str">
        <f>IF(ROUND(C11-C12,0)=0,"Tu balance cuadra: Activo = Pasivo + Patrimonio.","Revisa: tu Activo no cuadra con Pasivo + Patrimonio. Diferencia = "&amp;TEXT(C11-C12,"#,##0"))</f>
        <v>Tu balance cuadra: Activo = Pasivo + Patrimonio.</v>
      </c>
      <c r="C13" s="46"/>
      <c r="D13" s="46"/>
    </row>
    <row r="14" spans="2:4">
      <c r="B14" s="23"/>
      <c r="C14" s="23"/>
      <c r="D14" s="23"/>
    </row>
    <row r="15" spans="2:4" ht="21.75" customHeight="1">
      <c r="B15" s="43" t="s">
        <v>21</v>
      </c>
      <c r="C15" s="43"/>
      <c r="D15" s="43"/>
    </row>
    <row r="16" spans="2:4">
      <c r="B16" s="24" t="s">
        <v>22</v>
      </c>
      <c r="C16" s="25">
        <v>3000000</v>
      </c>
      <c r="D16" s="26" t="s">
        <v>23</v>
      </c>
    </row>
    <row r="17" spans="2:4">
      <c r="B17" s="24" t="s">
        <v>24</v>
      </c>
      <c r="C17" s="25">
        <v>450000</v>
      </c>
      <c r="D17" s="26" t="s">
        <v>25</v>
      </c>
    </row>
    <row r="18" spans="2:4">
      <c r="B18" s="24" t="s">
        <v>26</v>
      </c>
      <c r="C18" s="25">
        <v>240000</v>
      </c>
      <c r="D18" s="26" t="s">
        <v>27</v>
      </c>
    </row>
    <row r="19" spans="2:4">
      <c r="B19" s="23"/>
      <c r="C19" s="23"/>
      <c r="D19" s="23"/>
    </row>
    <row r="20" spans="2:4" ht="21.75" customHeight="1">
      <c r="B20" s="43" t="s">
        <v>28</v>
      </c>
      <c r="C20" s="43"/>
      <c r="D20" s="43"/>
    </row>
    <row r="21" spans="2:4">
      <c r="B21" s="24" t="s">
        <v>29</v>
      </c>
      <c r="C21" s="30">
        <v>0.12</v>
      </c>
      <c r="D21" s="26" t="s">
        <v>30</v>
      </c>
    </row>
    <row r="22" spans="2:4">
      <c r="B22" s="24" t="s">
        <v>31</v>
      </c>
      <c r="C22" s="30">
        <v>0.25</v>
      </c>
      <c r="D22" s="26" t="s">
        <v>32</v>
      </c>
    </row>
    <row r="23" spans="2:4" ht="24">
      <c r="B23" s="24" t="s">
        <v>33</v>
      </c>
      <c r="C23" s="30">
        <v>0.18</v>
      </c>
      <c r="D23" s="26" t="s">
        <v>34</v>
      </c>
    </row>
    <row r="24" spans="2:4">
      <c r="B24" s="23"/>
      <c r="C24" s="23"/>
      <c r="D24" s="23"/>
    </row>
    <row r="25" spans="2:4" ht="21.75" customHeight="1">
      <c r="B25" s="43" t="s">
        <v>35</v>
      </c>
      <c r="C25" s="43"/>
      <c r="D25" s="43"/>
    </row>
    <row r="26" spans="2:4" ht="28">
      <c r="B26" s="24" t="s">
        <v>36</v>
      </c>
      <c r="C26" s="25">
        <v>500000</v>
      </c>
      <c r="D26" s="26" t="s">
        <v>37</v>
      </c>
    </row>
    <row r="27" spans="2:4">
      <c r="B27" s="24" t="s">
        <v>38</v>
      </c>
      <c r="C27" s="25">
        <v>150000</v>
      </c>
      <c r="D27" s="26" t="s">
        <v>39</v>
      </c>
    </row>
    <row r="28" spans="2:4">
      <c r="B28" s="24" t="s">
        <v>40</v>
      </c>
      <c r="C28" s="25">
        <v>600000</v>
      </c>
      <c r="D28" s="26" t="s">
        <v>41</v>
      </c>
    </row>
    <row r="29" spans="2:4">
      <c r="B29" s="24" t="s">
        <v>42</v>
      </c>
      <c r="C29" s="31">
        <v>5</v>
      </c>
      <c r="D29" s="26" t="s">
        <v>43</v>
      </c>
    </row>
    <row r="30" spans="2:4">
      <c r="B30" s="24" t="s">
        <v>44</v>
      </c>
      <c r="C30" s="30">
        <v>0.13</v>
      </c>
      <c r="D30" s="26" t="s">
        <v>45</v>
      </c>
    </row>
    <row r="31" spans="2:4">
      <c r="B31" s="32"/>
      <c r="C31" s="32"/>
      <c r="D31" s="32"/>
    </row>
  </sheetData>
  <sheetProtection selectLockedCells="1" selectUnlockedCells="1"/>
  <mergeCells count="8">
    <mergeCell ref="B15:D15"/>
    <mergeCell ref="B20:D20"/>
    <mergeCell ref="B25:D25"/>
    <mergeCell ref="B2:D2"/>
    <mergeCell ref="B3:D3"/>
    <mergeCell ref="B4:D4"/>
    <mergeCell ref="B5:D5"/>
    <mergeCell ref="B13:D13"/>
  </mergeCells>
  <conditionalFormatting sqref="B13">
    <cfRule type="expression" dxfId="8" priority="2">
      <formula>ROUND($C$11-$C$12,0)&lt;&gt;0</formula>
    </cfRule>
    <cfRule type="expression" dxfId="7" priority="3">
      <formula>ROUND($C$11-$C$12,0)=0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60"/>
  <sheetViews>
    <sheetView showGridLines="0" topLeftCell="A24" zoomScale="110" zoomScaleNormal="110" workbookViewId="0">
      <selection activeCell="C47" sqref="C47:C51"/>
    </sheetView>
  </sheetViews>
  <sheetFormatPr baseColWidth="10" defaultColWidth="8.6328125" defaultRowHeight="14.5"/>
  <cols>
    <col min="1" max="1" width="2.453125" customWidth="1"/>
    <col min="2" max="2" width="46" customWidth="1"/>
    <col min="3" max="3" width="18" customWidth="1"/>
    <col min="4" max="4" width="6" customWidth="1"/>
    <col min="5" max="5" width="46" customWidth="1"/>
    <col min="6" max="6" width="2.453125" customWidth="1"/>
  </cols>
  <sheetData>
    <row r="1" spans="2:5" ht="101" customHeight="1"/>
    <row r="2" spans="2:5" ht="30" customHeight="1">
      <c r="B2" s="33"/>
      <c r="C2" s="33"/>
      <c r="D2" s="33"/>
      <c r="E2" s="33"/>
    </row>
    <row r="3" spans="2:5" ht="16.5" customHeight="1">
      <c r="B3" s="34" t="s">
        <v>46</v>
      </c>
      <c r="C3" s="34"/>
      <c r="D3" s="34"/>
      <c r="E3" s="34"/>
    </row>
    <row r="4" spans="2:5">
      <c r="B4" s="1"/>
      <c r="C4" s="1"/>
      <c r="D4" s="1"/>
      <c r="E4" s="1"/>
    </row>
    <row r="5" spans="2:5" ht="24" customHeight="1">
      <c r="B5" s="47"/>
      <c r="C5" s="47"/>
      <c r="D5" s="47"/>
      <c r="E5" s="47"/>
    </row>
    <row r="6" spans="2:5" ht="16.5" customHeight="1">
      <c r="B6" s="34" t="s">
        <v>47</v>
      </c>
      <c r="C6" s="34"/>
      <c r="D6" s="34"/>
      <c r="E6" s="34"/>
    </row>
    <row r="7" spans="2:5">
      <c r="B7" s="18" t="s">
        <v>48</v>
      </c>
      <c r="C7" s="19" t="s">
        <v>49</v>
      </c>
      <c r="D7" s="20"/>
      <c r="E7" s="19" t="s">
        <v>50</v>
      </c>
    </row>
    <row r="8" spans="2:5">
      <c r="B8" s="6" t="s">
        <v>7</v>
      </c>
      <c r="C8" s="7">
        <f>'Tus datos'!C6</f>
        <v>800000</v>
      </c>
      <c r="D8" s="8"/>
      <c r="E8" s="21">
        <f>IFERROR('Tus datos'!C6/'Tus datos'!C11,0)</f>
        <v>0.4</v>
      </c>
    </row>
    <row r="9" spans="2:5">
      <c r="B9" s="6" t="s">
        <v>9</v>
      </c>
      <c r="C9" s="7">
        <f>'Tus datos'!C7</f>
        <v>1200000</v>
      </c>
      <c r="D9" s="8"/>
      <c r="E9" s="21">
        <f>IFERROR('Tus datos'!C7/'Tus datos'!C11,0)</f>
        <v>0.6</v>
      </c>
    </row>
    <row r="10" spans="2:5">
      <c r="B10" s="9" t="s">
        <v>51</v>
      </c>
      <c r="C10" s="10">
        <f>'Tus datos'!C11</f>
        <v>2000000</v>
      </c>
      <c r="D10" s="11"/>
      <c r="E10" s="22">
        <f>IFERROR('Tus datos'!C11/'Tus datos'!C11,0)</f>
        <v>1</v>
      </c>
    </row>
    <row r="11" spans="2:5">
      <c r="B11" s="6" t="s">
        <v>11</v>
      </c>
      <c r="C11" s="7">
        <f>'Tus datos'!C8</f>
        <v>500000</v>
      </c>
      <c r="D11" s="8"/>
      <c r="E11" s="21">
        <f>IFERROR('Tus datos'!C8/'Tus datos'!C11,0)</f>
        <v>0.25</v>
      </c>
    </row>
    <row r="12" spans="2:5">
      <c r="B12" s="6" t="s">
        <v>13</v>
      </c>
      <c r="C12" s="7">
        <f>'Tus datos'!C9</f>
        <v>500000</v>
      </c>
      <c r="D12" s="8"/>
      <c r="E12" s="21">
        <f>IFERROR('Tus datos'!C9/'Tus datos'!C11,0)</f>
        <v>0.25</v>
      </c>
    </row>
    <row r="13" spans="2:5">
      <c r="B13" s="6" t="s">
        <v>15</v>
      </c>
      <c r="C13" s="7">
        <f>'Tus datos'!C10</f>
        <v>1000000</v>
      </c>
      <c r="D13" s="8"/>
      <c r="E13" s="21">
        <f>IFERROR('Tus datos'!C10/'Tus datos'!C11,0)</f>
        <v>0.5</v>
      </c>
    </row>
    <row r="14" spans="2:5">
      <c r="B14" s="9" t="s">
        <v>52</v>
      </c>
      <c r="C14" s="10">
        <f>'Tus datos'!C8+'Tus datos'!C9+'Tus datos'!C10</f>
        <v>2000000</v>
      </c>
      <c r="D14" s="11"/>
      <c r="E14" s="22">
        <f>IFERROR(('Tus datos'!C8+'Tus datos'!C9+'Tus datos'!C10)/'Tus datos'!C11,0)</f>
        <v>1</v>
      </c>
    </row>
    <row r="15" spans="2:5">
      <c r="B15" s="1"/>
      <c r="C15" s="1"/>
      <c r="D15" s="1"/>
      <c r="E15" s="23"/>
    </row>
    <row r="16" spans="2:5">
      <c r="B16" s="48" t="str">
        <f>"Dónde está tu dinero: "&amp;TEXT(IFERROR('Tus datos'!C6/'Tus datos'!C11,0),"0%")&amp;" en activo corriente y "&amp;TEXT(IFERROR('Tus datos'!C7/'Tus datos'!C11,0),"0%")&amp;" en activo fijo.  De dónde viene: "&amp;TEXT(IFERROR(('Tus datos'!C8+'Tus datos'!C9)/'Tus datos'!C11,0),"0%")&amp;" de deuda y pasivos, y "&amp;TEXT(IFERROR('Tus datos'!C10/'Tus datos'!C11,0),"0%")&amp;" es tuyo (patrimonio)."</f>
        <v>Dónde está tu dinero: 40% en activo corriente y 60% en activo fijo.  De dónde viene: 50% de deuda y pasivos, y 50% es tuyo (patrimonio).</v>
      </c>
      <c r="C16" s="48"/>
      <c r="D16" s="48"/>
      <c r="E16" s="48"/>
    </row>
    <row r="17" spans="2:5">
      <c r="B17" s="48"/>
      <c r="C17" s="48"/>
      <c r="D17" s="48"/>
      <c r="E17" s="48"/>
    </row>
    <row r="18" spans="2:5">
      <c r="B18" s="1"/>
      <c r="C18" s="1"/>
      <c r="D18" s="1"/>
      <c r="E18" s="1"/>
    </row>
    <row r="19" spans="2:5" ht="24" customHeight="1">
      <c r="B19" s="47"/>
      <c r="C19" s="47"/>
      <c r="D19" s="47"/>
      <c r="E19" s="47"/>
    </row>
    <row r="20" spans="2:5" ht="16.5" customHeight="1">
      <c r="B20" s="34" t="s">
        <v>53</v>
      </c>
      <c r="C20" s="34"/>
      <c r="D20" s="34"/>
      <c r="E20" s="34"/>
    </row>
    <row r="21" spans="2:5">
      <c r="B21" s="6" t="s">
        <v>54</v>
      </c>
      <c r="C21" s="12">
        <f>IFERROR('Tus datos'!C18/'Tus datos'!C16,0)</f>
        <v>0.08</v>
      </c>
      <c r="D21" s="1"/>
      <c r="E21" s="5" t="s">
        <v>55</v>
      </c>
    </row>
    <row r="22" spans="2:5" ht="24">
      <c r="B22" s="6" t="s">
        <v>56</v>
      </c>
      <c r="C22" s="13">
        <f>IFERROR('Tus datos'!C16/'Tus datos'!C11,0)</f>
        <v>1.5</v>
      </c>
      <c r="D22" s="1"/>
      <c r="E22" s="5" t="s">
        <v>57</v>
      </c>
    </row>
    <row r="23" spans="2:5">
      <c r="B23" s="9" t="s">
        <v>58</v>
      </c>
      <c r="C23" s="14">
        <f>C21*C22</f>
        <v>0.12</v>
      </c>
      <c r="D23" s="1"/>
      <c r="E23" s="5" t="s">
        <v>59</v>
      </c>
    </row>
    <row r="24" spans="2:5">
      <c r="B24" s="6" t="s">
        <v>60</v>
      </c>
      <c r="C24" s="13">
        <f>IFERROR('Tus datos'!C11/'Tus datos'!C10,0)</f>
        <v>2</v>
      </c>
      <c r="D24" s="1"/>
      <c r="E24" s="5" t="s">
        <v>61</v>
      </c>
    </row>
    <row r="25" spans="2:5">
      <c r="B25" s="9" t="s">
        <v>62</v>
      </c>
      <c r="C25" s="14">
        <f>C23*C24</f>
        <v>0.24</v>
      </c>
      <c r="D25" s="1"/>
      <c r="E25" s="5" t="s">
        <v>63</v>
      </c>
    </row>
    <row r="26" spans="2:5">
      <c r="B26" s="1"/>
      <c r="C26" s="1"/>
      <c r="D26" s="1"/>
      <c r="E26" s="1"/>
    </row>
    <row r="27" spans="2:5" ht="21.75" customHeight="1">
      <c r="B27" s="49" t="str">
        <f>"Margen "&amp;TEXT(C21,"0.0%")&amp;"   x   Rotación "&amp;TEXT(C22,"0.00")&amp;"   =   ROA "&amp;TEXT(C23,"0.0%")&amp;"       x   Multiplicador "&amp;TEXT(C24,"0.00")&amp;"x   =   ROE "&amp;TEXT(C25,"0.0%")</f>
        <v>Margen 8.0%   x   Rotación 1.50   =   ROA 12.0%       x   Multiplicador 2.00x   =   ROE 24.0%</v>
      </c>
      <c r="C27" s="49"/>
      <c r="D27" s="49"/>
      <c r="E27" s="49"/>
    </row>
    <row r="28" spans="2:5">
      <c r="B28" s="48" t="str">
        <f>"De tu ROE de "&amp;TEXT(C25,"0.0%")&amp;", aprox. "&amp;TEXT(C23,"0.0%")&amp;" viene del negocio y "&amp;TEXT(C25-C23,"0.0%")&amp;" del apalancamiento (deuda).  "&amp;IF(C24&gt;=2,"Ojo: buena parte de tu retorno es apalancamiento, no negocio puro.","Tu retorno se apoya sobre todo en el negocio, no en la deuda.")</f>
        <v>De tu ROE de 24.0%, aprox. 12.0% viene del negocio y 12.0% del apalancamiento (deuda).  Ojo: buena parte de tu retorno es apalancamiento, no negocio puro.</v>
      </c>
      <c r="C28" s="48"/>
      <c r="D28" s="48"/>
      <c r="E28" s="48"/>
    </row>
    <row r="29" spans="2:5">
      <c r="B29" s="48"/>
      <c r="C29" s="48"/>
      <c r="D29" s="48"/>
      <c r="E29" s="48"/>
    </row>
    <row r="30" spans="2:5">
      <c r="B30" s="1"/>
      <c r="C30" s="1"/>
      <c r="D30" s="1"/>
      <c r="E30" s="1"/>
    </row>
    <row r="31" spans="2:5" ht="24" customHeight="1">
      <c r="B31" s="50"/>
      <c r="C31" s="50"/>
      <c r="D31" s="50"/>
      <c r="E31" s="50"/>
    </row>
    <row r="32" spans="2:5" ht="16.5" customHeight="1">
      <c r="B32" s="34" t="s">
        <v>64</v>
      </c>
      <c r="C32" s="34"/>
      <c r="D32" s="34"/>
      <c r="E32" s="34"/>
    </row>
    <row r="33" spans="2:5">
      <c r="B33" s="6" t="s">
        <v>65</v>
      </c>
      <c r="C33" s="7">
        <f>'Tus datos'!C17*(1-'Tus datos'!C22)</f>
        <v>337500</v>
      </c>
      <c r="D33" s="1"/>
      <c r="E33" s="5" t="s">
        <v>66</v>
      </c>
    </row>
    <row r="34" spans="2:5">
      <c r="B34" s="6" t="s">
        <v>67</v>
      </c>
      <c r="C34" s="7">
        <f>'Tus datos'!C9+'Tus datos'!C10</f>
        <v>1500000</v>
      </c>
      <c r="D34" s="1"/>
      <c r="E34" s="5" t="s">
        <v>68</v>
      </c>
    </row>
    <row r="35" spans="2:5">
      <c r="B35" s="9" t="s">
        <v>69</v>
      </c>
      <c r="C35" s="14">
        <f>IFERROR(C33/C34,0)</f>
        <v>0.22500000000000001</v>
      </c>
      <c r="D35" s="1"/>
      <c r="E35" s="5" t="s">
        <v>70</v>
      </c>
    </row>
    <row r="36" spans="2:5">
      <c r="B36" s="6" t="s">
        <v>71</v>
      </c>
      <c r="C36" s="12">
        <f>'Tus datos'!C21*(1-'Tus datos'!C22)</f>
        <v>0.09</v>
      </c>
      <c r="D36" s="1"/>
      <c r="E36" s="5" t="s">
        <v>72</v>
      </c>
    </row>
    <row r="37" spans="2:5">
      <c r="B37" s="6" t="s">
        <v>73</v>
      </c>
      <c r="C37" s="12">
        <f>'Tus datos'!C23</f>
        <v>0.18</v>
      </c>
      <c r="D37" s="1"/>
      <c r="E37" s="5" t="s">
        <v>74</v>
      </c>
    </row>
    <row r="38" spans="2:5">
      <c r="B38" s="9" t="s">
        <v>75</v>
      </c>
      <c r="C38" s="14">
        <f>IFERROR('Tus datos'!C9/('Tus datos'!C9+'Tus datos'!C10),0)*('Tus datos'!C21*(1-'Tus datos'!C22))+IFERROR('Tus datos'!C10/('Tus datos'!C9+'Tus datos'!C10),0)*'Tus datos'!C23</f>
        <v>0.15</v>
      </c>
      <c r="D38" s="1"/>
      <c r="E38" s="5" t="s">
        <v>76</v>
      </c>
    </row>
    <row r="39" spans="2:5">
      <c r="B39" s="1"/>
      <c r="C39" s="1"/>
      <c r="D39" s="1"/>
      <c r="E39" s="1"/>
    </row>
    <row r="40" spans="2:5">
      <c r="B40" s="52" t="str">
        <f>IF(C35&gt;C38,"VERDE  ·  Crecer te hace más rico. Tu negocio genera más de lo que cuesta tu capital.","ROJO  ·  Crecer te haría solo más grande. Cuidado: expandirte destruiría valor hasta que el retorno supere el costo del capital.")</f>
        <v>VERDE  ·  Crecer te hace más rico. Tu negocio genera más de lo que cuesta tu capital.</v>
      </c>
      <c r="C40" s="52"/>
      <c r="D40" s="52"/>
      <c r="E40" s="52"/>
    </row>
    <row r="41" spans="2:5">
      <c r="B41" s="52"/>
      <c r="C41" s="52"/>
      <c r="D41" s="52"/>
      <c r="E41" s="52"/>
    </row>
    <row r="42" spans="2:5">
      <c r="B42" s="52"/>
      <c r="C42" s="52"/>
      <c r="D42" s="52"/>
      <c r="E42" s="52"/>
    </row>
    <row r="43" spans="2:5" ht="27.5">
      <c r="B43" s="15" t="s">
        <v>77</v>
      </c>
      <c r="C43" s="16">
        <f>C35-C38</f>
        <v>7.5000000000000011E-2</v>
      </c>
      <c r="D43" s="1"/>
      <c r="E43" s="5" t="s">
        <v>78</v>
      </c>
    </row>
    <row r="44" spans="2:5">
      <c r="B44" s="1"/>
      <c r="C44" s="1"/>
      <c r="D44" s="1"/>
      <c r="E44" s="1"/>
    </row>
    <row r="45" spans="2:5" ht="24" customHeight="1">
      <c r="B45" s="47"/>
      <c r="C45" s="47"/>
      <c r="D45" s="47"/>
      <c r="E45" s="47"/>
    </row>
    <row r="46" spans="2:5" ht="16.5" customHeight="1">
      <c r="B46" s="34" t="s">
        <v>79</v>
      </c>
      <c r="C46" s="34"/>
      <c r="D46" s="34"/>
      <c r="E46" s="34"/>
    </row>
    <row r="47" spans="2:5">
      <c r="B47" s="6" t="s">
        <v>80</v>
      </c>
      <c r="C47" s="7">
        <f>IF('Tus datos'!C28=0,0,PMT('Tus datos'!C30,'Tus datos'!C29,-'Tus datos'!C28))</f>
        <v>170588.72601309465</v>
      </c>
      <c r="D47" s="1"/>
      <c r="E47" s="5" t="s">
        <v>81</v>
      </c>
    </row>
    <row r="48" spans="2:5">
      <c r="B48" s="6" t="s">
        <v>38</v>
      </c>
      <c r="C48" s="7">
        <f>'Tus datos'!C27</f>
        <v>150000</v>
      </c>
      <c r="D48" s="1"/>
      <c r="E48" s="5" t="s">
        <v>82</v>
      </c>
    </row>
    <row r="49" spans="2:5">
      <c r="B49" s="9" t="s">
        <v>83</v>
      </c>
      <c r="C49" s="10">
        <f>C47+C48</f>
        <v>320588.72601309465</v>
      </c>
      <c r="D49" s="1"/>
      <c r="E49" s="5" t="s">
        <v>84</v>
      </c>
    </row>
    <row r="50" spans="2:5">
      <c r="B50" s="6" t="s">
        <v>85</v>
      </c>
      <c r="C50" s="7">
        <f>'Tus datos'!C26</f>
        <v>500000</v>
      </c>
      <c r="D50" s="1"/>
      <c r="E50" s="5" t="s">
        <v>86</v>
      </c>
    </row>
    <row r="51" spans="2:5">
      <c r="B51" s="9" t="s">
        <v>87</v>
      </c>
      <c r="C51" s="17">
        <f>IFERROR(C50/C49,0)</f>
        <v>1.5596306402227544</v>
      </c>
      <c r="D51" s="1"/>
      <c r="E51" s="5" t="s">
        <v>88</v>
      </c>
    </row>
    <row r="52" spans="2:5">
      <c r="B52" s="1"/>
      <c r="C52" s="1"/>
      <c r="D52" s="1"/>
      <c r="E52" s="1"/>
    </row>
    <row r="53" spans="2:5">
      <c r="B53" s="53" t="str">
        <f>IF(C51&gt;=1.5,"HOLGADO  ·  Tu flujo cubre la deuda con margen cómodo.",IF(C51&gt;=1.2,"AJUSTADO  ·  Aguantas, pero con poco margen. Cuida tu flujo.","APRETADO  ·  Riesgo: tu flujo apenas cubre (o no cubre) la nueva deuda."))</f>
        <v>HOLGADO  ·  Tu flujo cubre la deuda con margen cómodo.</v>
      </c>
      <c r="C53" s="53"/>
      <c r="D53" s="53"/>
      <c r="E53" s="53"/>
    </row>
    <row r="54" spans="2:5">
      <c r="B54" s="53"/>
      <c r="C54" s="53"/>
      <c r="D54" s="53"/>
      <c r="E54" s="53"/>
    </row>
    <row r="55" spans="2:5" ht="15" customHeight="1">
      <c r="B55" s="51" t="s">
        <v>89</v>
      </c>
      <c r="C55" s="51"/>
      <c r="D55" s="51"/>
      <c r="E55" s="51"/>
    </row>
    <row r="56" spans="2:5">
      <c r="B56" s="1"/>
      <c r="C56" s="1"/>
      <c r="D56" s="1"/>
      <c r="E56" s="1"/>
    </row>
    <row r="57" spans="2:5">
      <c r="B57" s="1"/>
      <c r="C57" s="1"/>
      <c r="D57" s="1"/>
      <c r="E57" s="1"/>
    </row>
    <row r="58" spans="2:5">
      <c r="B58" s="1"/>
      <c r="C58" s="1"/>
      <c r="D58" s="1"/>
      <c r="E58" s="1"/>
    </row>
    <row r="59" spans="2:5">
      <c r="B59" s="1"/>
      <c r="C59" s="1"/>
      <c r="D59" s="1"/>
      <c r="E59" s="1"/>
    </row>
    <row r="60" spans="2:5">
      <c r="B60" s="1"/>
      <c r="C60" s="1"/>
      <c r="D60" s="1"/>
      <c r="E60" s="1"/>
    </row>
  </sheetData>
  <mergeCells count="16">
    <mergeCell ref="B55:E55"/>
    <mergeCell ref="B32:E32"/>
    <mergeCell ref="B40:E42"/>
    <mergeCell ref="B45:E45"/>
    <mergeCell ref="B46:E46"/>
    <mergeCell ref="B53:E54"/>
    <mergeCell ref="B19:E19"/>
    <mergeCell ref="B20:E20"/>
    <mergeCell ref="B27:E27"/>
    <mergeCell ref="B28:E29"/>
    <mergeCell ref="B31:E31"/>
    <mergeCell ref="B2:E2"/>
    <mergeCell ref="B3:E3"/>
    <mergeCell ref="B5:E5"/>
    <mergeCell ref="B6:E6"/>
    <mergeCell ref="B16:E17"/>
  </mergeCells>
  <conditionalFormatting sqref="B40:E42">
    <cfRule type="expression" dxfId="6" priority="2">
      <formula>$C$35&gt;$C$38</formula>
    </cfRule>
    <cfRule type="expression" dxfId="5" priority="3">
      <formula>$C$35&lt;=$C$38</formula>
    </cfRule>
  </conditionalFormatting>
  <conditionalFormatting sqref="B53:E54">
    <cfRule type="expression" dxfId="4" priority="6">
      <formula>$C$51&gt;=1.5</formula>
    </cfRule>
    <cfRule type="expression" dxfId="3" priority="7">
      <formula>AND($C$51&gt;=1.2,$C$51&lt;1.5)</formula>
    </cfRule>
    <cfRule type="expression" dxfId="2" priority="8">
      <formula>$C$51&lt;1.2</formula>
    </cfRule>
  </conditionalFormatting>
  <conditionalFormatting sqref="C43">
    <cfRule type="expression" dxfId="1" priority="4">
      <formula>$C$43&gt;0</formula>
    </cfRule>
    <cfRule type="expression" dxfId="0" priority="5">
      <formula>$C$43&lt;=0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27"/>
  <sheetViews>
    <sheetView showGridLines="0" topLeftCell="A9" zoomScale="110" zoomScaleNormal="110" workbookViewId="0">
      <selection activeCell="J25" sqref="J25"/>
    </sheetView>
  </sheetViews>
  <sheetFormatPr baseColWidth="10" defaultColWidth="8.6328125" defaultRowHeight="14.5"/>
  <cols>
    <col min="1" max="1" width="2.453125" customWidth="1"/>
    <col min="2" max="2" width="30" customWidth="1"/>
    <col min="3" max="3" width="78" customWidth="1"/>
    <col min="4" max="4" width="2.453125" customWidth="1"/>
  </cols>
  <sheetData>
    <row r="1" spans="2:3" ht="101" customHeight="1"/>
    <row r="2" spans="2:3" ht="30" customHeight="1">
      <c r="B2" s="33"/>
      <c r="C2" s="33"/>
    </row>
    <row r="3" spans="2:3" ht="16.5" customHeight="1">
      <c r="B3" s="34" t="s">
        <v>90</v>
      </c>
      <c r="C3" s="34"/>
    </row>
    <row r="5" spans="2:3" ht="33.75" customHeight="1"/>
    <row r="6" spans="2:3" ht="33.75" customHeight="1"/>
    <row r="7" spans="2:3" ht="33.75" customHeight="1"/>
    <row r="8" spans="2:3" ht="33.75" customHeight="1"/>
    <row r="9" spans="2:3" ht="33.75" customHeight="1"/>
    <row r="10" spans="2:3" ht="33.75" customHeight="1"/>
    <row r="11" spans="2:3" ht="33.75" customHeight="1"/>
    <row r="12" spans="2:3" ht="33.75" customHeight="1"/>
    <row r="14" spans="2:3" ht="15" customHeight="1"/>
    <row r="26" spans="2:3">
      <c r="B26" s="35"/>
      <c r="C26" s="35"/>
    </row>
    <row r="27" spans="2:3">
      <c r="B27" s="35"/>
      <c r="C27" s="35"/>
    </row>
  </sheetData>
  <mergeCells count="3">
    <mergeCell ref="B2:C2"/>
    <mergeCell ref="B3:C3"/>
    <mergeCell ref="B26:C2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ea3272-7051-4a41-8584-71a2f1c97885">
      <Terms xmlns="http://schemas.microsoft.com/office/infopath/2007/PartnerControls"/>
    </lcf76f155ced4ddcb4097134ff3c332f>
    <TaxCatchAll xmlns="f84bd2c3-b98d-486d-89c4-f630ed5971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3FB12BA5C8B74A817C4CEBCE02AAFD" ma:contentTypeVersion="13" ma:contentTypeDescription="Create a new document." ma:contentTypeScope="" ma:versionID="6ee14454023b0a314d69db2e10730f00">
  <xsd:schema xmlns:xsd="http://www.w3.org/2001/XMLSchema" xmlns:xs="http://www.w3.org/2001/XMLSchema" xmlns:p="http://schemas.microsoft.com/office/2006/metadata/properties" xmlns:ns2="6aea3272-7051-4a41-8584-71a2f1c97885" xmlns:ns3="f84bd2c3-b98d-486d-89c4-f630ed59715d" targetNamespace="http://schemas.microsoft.com/office/2006/metadata/properties" ma:root="true" ma:fieldsID="ca0039975b411340da5b0d227072d3d3" ns2:_="" ns3:_="">
    <xsd:import namespace="6aea3272-7051-4a41-8584-71a2f1c97885"/>
    <xsd:import namespace="f84bd2c3-b98d-486d-89c4-f630ed5971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a3272-7051-4a41-8584-71a2f1c97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0f1dcce-c527-438c-b5ee-28b60350d3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d2c3-b98d-486d-89c4-f630ed5971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aeab67-6c32-4b90-9bc8-b3be124aabf3}" ma:internalName="TaxCatchAll" ma:showField="CatchAllData" ma:web="f84bd2c3-b98d-486d-89c4-f630ed5971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F6DFD0-E109-4B7C-A0CE-12CBC6385F70}">
  <ds:schemaRefs>
    <ds:schemaRef ds:uri="http://schemas.microsoft.com/office/2006/metadata/properties"/>
    <ds:schemaRef ds:uri="http://schemas.microsoft.com/office/infopath/2007/PartnerControls"/>
    <ds:schemaRef ds:uri="6aea3272-7051-4a41-8584-71a2f1c97885"/>
    <ds:schemaRef ds:uri="f84bd2c3-b98d-486d-89c4-f630ed59715d"/>
  </ds:schemaRefs>
</ds:datastoreItem>
</file>

<file path=customXml/itemProps2.xml><?xml version="1.0" encoding="utf-8"?>
<ds:datastoreItem xmlns:ds="http://schemas.openxmlformats.org/officeDocument/2006/customXml" ds:itemID="{F03A2AD9-6964-42D6-925A-DEF39A250F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301C00-1739-4D1C-B310-BCEC638C8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a3272-7051-4a41-8584-71a2f1c97885"/>
    <ds:schemaRef ds:uri="f84bd2c3-b98d-486d-89c4-f630ed5971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Tus datos</vt:lpstr>
      <vt:lpstr>Tu diagnóstico</vt:lpstr>
      <vt:lpstr>Glosario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Pineda Revolorio, Ana Maria</cp:lastModifiedBy>
  <cp:revision>0</cp:revision>
  <cp:lastPrinted>2026-07-28T23:25:19Z</cp:lastPrinted>
  <dcterms:created xsi:type="dcterms:W3CDTF">2026-07-22T02:39:35Z</dcterms:created>
  <dcterms:modified xsi:type="dcterms:W3CDTF">2026-07-28T23:26:03Z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382500</vt:r8>
  </property>
  <property fmtid="{D5CDD505-2E9C-101B-9397-08002B2CF9AE}" pid="3" name="ContentTypeId">
    <vt:lpwstr>0x010100363FB12BA5C8B74A817C4CEBCE02AAFD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